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curtis\Desktop\"/>
    </mc:Choice>
  </mc:AlternateContent>
  <xr:revisionPtr revIDLastSave="0" documentId="13_ncr:1_{AAF27350-3281-48C4-9ECB-D89D34462401}" xr6:coauthVersionLast="45" xr6:coauthVersionMax="45" xr10:uidLastSave="{00000000-0000-0000-0000-000000000000}"/>
  <bookViews>
    <workbookView xWindow="-120" yWindow="-120" windowWidth="29040" windowHeight="15840" tabRatio="810" xr2:uid="{00000000-000D-0000-FFFF-FFFF00000000}"/>
  </bookViews>
  <sheets>
    <sheet name="SUMMARY (8)" sheetId="2467" r:id="rId1"/>
    <sheet name="Wilm Eye (8)" sheetId="2468" r:id="rId2"/>
    <sheet name="WBHS (8)" sheetId="2469" r:id="rId3"/>
    <sheet name="NBHS (8)" sheetId="2470" r:id="rId4"/>
    <sheet name="P3 Housing (8)" sheetId="2471" r:id="rId5"/>
    <sheet name="BCCH (8)" sheetId="2472" r:id="rId6"/>
    <sheet name="ILM (8)" sheetId="2473" r:id="rId7"/>
  </sheets>
  <definedNames>
    <definedName name="_xlnm.Print_Area" localSheetId="5">'BCCH (8)'!$A$1:$U$45</definedName>
    <definedName name="_xlnm.Print_Area" localSheetId="6">'ILM (8)'!$A$1:$U$45</definedName>
    <definedName name="_xlnm.Print_Area" localSheetId="3">'NBHS (8)'!$A$1:$U$45</definedName>
    <definedName name="_xlnm.Print_Area" localSheetId="4">'P3 Housing (8)'!$A$1:$U$45</definedName>
    <definedName name="_xlnm.Print_Area" localSheetId="0">'SUMMARY (8)'!$A$1:$V$28</definedName>
    <definedName name="_xlnm.Print_Area" localSheetId="2">'WBHS (8)'!$A$1:$U$45</definedName>
    <definedName name="_xlnm.Print_Area" localSheetId="1">'Wilm Eye (8)'!$A$1:$U$45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72" i="2473" l="1"/>
  <c r="J71" i="2473"/>
  <c r="J70" i="2473"/>
  <c r="L70" i="2473" s="1"/>
  <c r="J69" i="2473"/>
  <c r="K68" i="2473"/>
  <c r="J68" i="2473"/>
  <c r="J67" i="2473"/>
  <c r="K67" i="2473" s="1"/>
  <c r="K66" i="2473"/>
  <c r="J66" i="2473"/>
  <c r="I40" i="2473"/>
  <c r="I43" i="2473" s="1"/>
  <c r="I42" i="2472" s="1"/>
  <c r="H40" i="2473"/>
  <c r="H12" i="2467" s="1"/>
  <c r="E40" i="2473"/>
  <c r="F40" i="2473" s="1"/>
  <c r="F12" i="2467" s="1"/>
  <c r="C40" i="2473"/>
  <c r="R37" i="2473"/>
  <c r="Q37" i="2473"/>
  <c r="S37" i="2473" s="1"/>
  <c r="T37" i="2473" s="1"/>
  <c r="O37" i="2473"/>
  <c r="G37" i="2473"/>
  <c r="F37" i="2473"/>
  <c r="J37" i="2473" s="1"/>
  <c r="K37" i="2473" s="1"/>
  <c r="R35" i="2473"/>
  <c r="Q35" i="2473"/>
  <c r="S35" i="2473" s="1"/>
  <c r="T35" i="2473" s="1"/>
  <c r="U35" i="2473" s="1"/>
  <c r="G35" i="2473"/>
  <c r="F35" i="2473"/>
  <c r="J35" i="2473" s="1"/>
  <c r="K35" i="2473" s="1"/>
  <c r="R34" i="2473"/>
  <c r="Q34" i="2473"/>
  <c r="G34" i="2473"/>
  <c r="F34" i="2473"/>
  <c r="J34" i="2473" s="1"/>
  <c r="K34" i="2473" s="1"/>
  <c r="R32" i="2473"/>
  <c r="Q32" i="2473"/>
  <c r="O32" i="2473" s="1"/>
  <c r="G32" i="2473"/>
  <c r="F32" i="2473"/>
  <c r="J32" i="2473" s="1"/>
  <c r="K32" i="2473" s="1"/>
  <c r="R31" i="2473"/>
  <c r="Q31" i="2473"/>
  <c r="O31" i="2473" s="1"/>
  <c r="G31" i="2473"/>
  <c r="F31" i="2473"/>
  <c r="J31" i="2473" s="1"/>
  <c r="K31" i="2473" s="1"/>
  <c r="R29" i="2473"/>
  <c r="Q29" i="2473"/>
  <c r="O29" i="2473" s="1"/>
  <c r="J29" i="2473"/>
  <c r="K29" i="2473" s="1"/>
  <c r="G29" i="2473"/>
  <c r="F29" i="2473"/>
  <c r="R28" i="2473"/>
  <c r="Q28" i="2473"/>
  <c r="O28" i="2473" s="1"/>
  <c r="G28" i="2473"/>
  <c r="F28" i="2473"/>
  <c r="J28" i="2473" s="1"/>
  <c r="K28" i="2473" s="1"/>
  <c r="R26" i="2473"/>
  <c r="Q26" i="2473"/>
  <c r="O26" i="2473" s="1"/>
  <c r="G26" i="2473"/>
  <c r="F26" i="2473"/>
  <c r="J26" i="2473" s="1"/>
  <c r="K26" i="2473" s="1"/>
  <c r="R24" i="2473"/>
  <c r="Q24" i="2473"/>
  <c r="S24" i="2473" s="1"/>
  <c r="T24" i="2473" s="1"/>
  <c r="U24" i="2473" s="1"/>
  <c r="J24" i="2473"/>
  <c r="K24" i="2473" s="1"/>
  <c r="G24" i="2473"/>
  <c r="F24" i="2473"/>
  <c r="R23" i="2473"/>
  <c r="Q23" i="2473"/>
  <c r="G23" i="2473"/>
  <c r="F23" i="2473"/>
  <c r="J23" i="2473" s="1"/>
  <c r="K23" i="2473" s="1"/>
  <c r="R20" i="2473"/>
  <c r="Q20" i="2473"/>
  <c r="O20" i="2473" s="1"/>
  <c r="J20" i="2473"/>
  <c r="K20" i="2473" s="1"/>
  <c r="G20" i="2473"/>
  <c r="F20" i="2473"/>
  <c r="R18" i="2473"/>
  <c r="Q18" i="2473"/>
  <c r="O18" i="2473" s="1"/>
  <c r="J18" i="2473"/>
  <c r="K18" i="2473" s="1"/>
  <c r="G18" i="2473"/>
  <c r="F18" i="2473"/>
  <c r="R17" i="2473"/>
  <c r="Q17" i="2473"/>
  <c r="G17" i="2473"/>
  <c r="F17" i="2473"/>
  <c r="J17" i="2473" s="1"/>
  <c r="K17" i="2473" s="1"/>
  <c r="R15" i="2473"/>
  <c r="Q15" i="2473"/>
  <c r="O15" i="2473" s="1"/>
  <c r="G15" i="2473"/>
  <c r="F15" i="2473"/>
  <c r="J15" i="2473" s="1"/>
  <c r="K15" i="2473" s="1"/>
  <c r="R14" i="2473"/>
  <c r="Q14" i="2473"/>
  <c r="O14" i="2473" s="1"/>
  <c r="J14" i="2473"/>
  <c r="K14" i="2473" s="1"/>
  <c r="G14" i="2473"/>
  <c r="F14" i="2473"/>
  <c r="R12" i="2473"/>
  <c r="Q12" i="2473"/>
  <c r="O12" i="2473" s="1"/>
  <c r="G12" i="2473"/>
  <c r="F12" i="2473"/>
  <c r="J12" i="2473" s="1"/>
  <c r="K12" i="2473" s="1"/>
  <c r="R11" i="2473"/>
  <c r="Q11" i="2473"/>
  <c r="G11" i="2473"/>
  <c r="F11" i="2473"/>
  <c r="J11" i="2473" s="1"/>
  <c r="J72" i="2472"/>
  <c r="J71" i="2472"/>
  <c r="L70" i="2472"/>
  <c r="J70" i="2472"/>
  <c r="J69" i="2472"/>
  <c r="J68" i="2472"/>
  <c r="K68" i="2472" s="1"/>
  <c r="J67" i="2472"/>
  <c r="K67" i="2472" s="1"/>
  <c r="J66" i="2472"/>
  <c r="K66" i="2472" s="1"/>
  <c r="I40" i="2472"/>
  <c r="I14" i="2467" s="1"/>
  <c r="H40" i="2472"/>
  <c r="H14" i="2467" s="1"/>
  <c r="E40" i="2472"/>
  <c r="F40" i="2472" s="1"/>
  <c r="F14" i="2467" s="1"/>
  <c r="C40" i="2472"/>
  <c r="R35" i="2472"/>
  <c r="Q35" i="2472"/>
  <c r="O35" i="2472" s="1"/>
  <c r="J35" i="2472"/>
  <c r="K35" i="2472" s="1"/>
  <c r="G35" i="2472"/>
  <c r="F35" i="2472"/>
  <c r="R33" i="2472"/>
  <c r="Q33" i="2472"/>
  <c r="O33" i="2472" s="1"/>
  <c r="J33" i="2472"/>
  <c r="K33" i="2472" s="1"/>
  <c r="G33" i="2472"/>
  <c r="F33" i="2472"/>
  <c r="R32" i="2472"/>
  <c r="Q32" i="2472"/>
  <c r="O32" i="2472" s="1"/>
  <c r="G32" i="2472"/>
  <c r="F32" i="2472"/>
  <c r="J32" i="2472" s="1"/>
  <c r="K32" i="2472" s="1"/>
  <c r="R30" i="2472"/>
  <c r="Q30" i="2472"/>
  <c r="O30" i="2472" s="1"/>
  <c r="G30" i="2472"/>
  <c r="F30" i="2472"/>
  <c r="J30" i="2472" s="1"/>
  <c r="K30" i="2472" s="1"/>
  <c r="R29" i="2472"/>
  <c r="Q29" i="2472"/>
  <c r="G29" i="2472"/>
  <c r="F29" i="2472"/>
  <c r="J29" i="2472" s="1"/>
  <c r="K29" i="2472" s="1"/>
  <c r="R27" i="2472"/>
  <c r="Q27" i="2472"/>
  <c r="G27" i="2472"/>
  <c r="F27" i="2472"/>
  <c r="J27" i="2472" s="1"/>
  <c r="K27" i="2472" s="1"/>
  <c r="R26" i="2472"/>
  <c r="Q26" i="2472"/>
  <c r="O26" i="2472" s="1"/>
  <c r="J26" i="2472"/>
  <c r="K26" i="2472" s="1"/>
  <c r="G26" i="2472"/>
  <c r="F26" i="2472"/>
  <c r="R24" i="2472"/>
  <c r="Q24" i="2472"/>
  <c r="O24" i="2472" s="1"/>
  <c r="G24" i="2472"/>
  <c r="F24" i="2472"/>
  <c r="J24" i="2472" s="1"/>
  <c r="K24" i="2472" s="1"/>
  <c r="R23" i="2472"/>
  <c r="Q23" i="2472"/>
  <c r="O23" i="2472" s="1"/>
  <c r="G23" i="2472"/>
  <c r="F23" i="2472"/>
  <c r="J23" i="2472" s="1"/>
  <c r="K23" i="2472" s="1"/>
  <c r="R21" i="2472"/>
  <c r="Q21" i="2472"/>
  <c r="O21" i="2472" s="1"/>
  <c r="G21" i="2472"/>
  <c r="F21" i="2472"/>
  <c r="J21" i="2472" s="1"/>
  <c r="K21" i="2472" s="1"/>
  <c r="R20" i="2472"/>
  <c r="Q20" i="2472"/>
  <c r="O20" i="2472" s="1"/>
  <c r="G20" i="2472"/>
  <c r="F20" i="2472"/>
  <c r="J20" i="2472" s="1"/>
  <c r="K20" i="2472" s="1"/>
  <c r="R18" i="2472"/>
  <c r="Q18" i="2472"/>
  <c r="O18" i="2472" s="1"/>
  <c r="G18" i="2472"/>
  <c r="F18" i="2472"/>
  <c r="J18" i="2472" s="1"/>
  <c r="K18" i="2472" s="1"/>
  <c r="R17" i="2472"/>
  <c r="Q17" i="2472"/>
  <c r="O17" i="2472" s="1"/>
  <c r="G17" i="2472"/>
  <c r="F17" i="2472"/>
  <c r="J17" i="2472" s="1"/>
  <c r="K17" i="2472" s="1"/>
  <c r="R15" i="2472"/>
  <c r="Q15" i="2472"/>
  <c r="G15" i="2472"/>
  <c r="F15" i="2472"/>
  <c r="J15" i="2472" s="1"/>
  <c r="K15" i="2472" s="1"/>
  <c r="R14" i="2472"/>
  <c r="Q14" i="2472"/>
  <c r="O14" i="2472" s="1"/>
  <c r="J14" i="2472"/>
  <c r="K14" i="2472" s="1"/>
  <c r="G14" i="2472"/>
  <c r="F14" i="2472"/>
  <c r="R12" i="2472"/>
  <c r="Q12" i="2472"/>
  <c r="S12" i="2472" s="1"/>
  <c r="G12" i="2472"/>
  <c r="F12" i="2472"/>
  <c r="J12" i="2472" s="1"/>
  <c r="R11" i="2472"/>
  <c r="Q11" i="2472"/>
  <c r="O11" i="2472" s="1"/>
  <c r="G11" i="2472"/>
  <c r="F11" i="2472"/>
  <c r="J11" i="2472" s="1"/>
  <c r="K11" i="2472" s="1"/>
  <c r="J72" i="2471"/>
  <c r="J71" i="2471"/>
  <c r="J70" i="2471"/>
  <c r="L70" i="2471" s="1"/>
  <c r="J69" i="2471"/>
  <c r="J68" i="2471"/>
  <c r="K68" i="2471" s="1"/>
  <c r="J67" i="2471"/>
  <c r="K67" i="2471" s="1"/>
  <c r="J66" i="2471"/>
  <c r="K66" i="2471" s="1"/>
  <c r="I40" i="2471"/>
  <c r="I16" i="2467" s="1"/>
  <c r="H40" i="2471"/>
  <c r="E40" i="2471"/>
  <c r="F40" i="2471" s="1"/>
  <c r="F16" i="2467" s="1"/>
  <c r="C40" i="2471"/>
  <c r="C16" i="2467" s="1"/>
  <c r="R33" i="2471"/>
  <c r="Q33" i="2471"/>
  <c r="O33" i="2471" s="1"/>
  <c r="G33" i="2471"/>
  <c r="F33" i="2471"/>
  <c r="J33" i="2471" s="1"/>
  <c r="K33" i="2471" s="1"/>
  <c r="R32" i="2471"/>
  <c r="Q32" i="2471"/>
  <c r="G32" i="2471"/>
  <c r="F32" i="2471"/>
  <c r="J32" i="2471" s="1"/>
  <c r="K32" i="2471" s="1"/>
  <c r="R29" i="2471"/>
  <c r="Q29" i="2471"/>
  <c r="G29" i="2471"/>
  <c r="F29" i="2471"/>
  <c r="J29" i="2471" s="1"/>
  <c r="K29" i="2471" s="1"/>
  <c r="R28" i="2471"/>
  <c r="Q28" i="2471"/>
  <c r="O28" i="2471"/>
  <c r="J28" i="2471"/>
  <c r="K28" i="2471" s="1"/>
  <c r="G28" i="2471"/>
  <c r="F28" i="2471"/>
  <c r="R25" i="2471"/>
  <c r="Q25" i="2471"/>
  <c r="O25" i="2471" s="1"/>
  <c r="G25" i="2471"/>
  <c r="F25" i="2471"/>
  <c r="J25" i="2471" s="1"/>
  <c r="K25" i="2471" s="1"/>
  <c r="R24" i="2471"/>
  <c r="Q24" i="2471"/>
  <c r="O24" i="2471" s="1"/>
  <c r="G24" i="2471"/>
  <c r="F24" i="2471"/>
  <c r="J24" i="2471" s="1"/>
  <c r="K24" i="2471" s="1"/>
  <c r="R21" i="2471"/>
  <c r="Q21" i="2471"/>
  <c r="O21" i="2471" s="1"/>
  <c r="J21" i="2471"/>
  <c r="K21" i="2471" s="1"/>
  <c r="G21" i="2471"/>
  <c r="F21" i="2471"/>
  <c r="R20" i="2471"/>
  <c r="Q20" i="2471"/>
  <c r="O20" i="2471" s="1"/>
  <c r="J20" i="2471"/>
  <c r="K20" i="2471" s="1"/>
  <c r="G20" i="2471"/>
  <c r="F20" i="2471"/>
  <c r="R17" i="2471"/>
  <c r="Q17" i="2471"/>
  <c r="G17" i="2471"/>
  <c r="F17" i="2471"/>
  <c r="J17" i="2471" s="1"/>
  <c r="K17" i="2471" s="1"/>
  <c r="R16" i="2471"/>
  <c r="Q16" i="2471"/>
  <c r="O16" i="2471"/>
  <c r="G16" i="2471"/>
  <c r="F16" i="2471"/>
  <c r="J16" i="2471" s="1"/>
  <c r="K16" i="2471" s="1"/>
  <c r="R13" i="2471"/>
  <c r="Q13" i="2471"/>
  <c r="S13" i="2471" s="1"/>
  <c r="P13" i="2471" s="1"/>
  <c r="G13" i="2471"/>
  <c r="F13" i="2471"/>
  <c r="J13" i="2471" s="1"/>
  <c r="K13" i="2471" s="1"/>
  <c r="R12" i="2471"/>
  <c r="Q12" i="2471"/>
  <c r="O12" i="2471" s="1"/>
  <c r="G12" i="2471"/>
  <c r="F12" i="2471"/>
  <c r="J12" i="2471" s="1"/>
  <c r="J72" i="2470"/>
  <c r="J71" i="2470"/>
  <c r="L70" i="2470"/>
  <c r="J70" i="2470"/>
  <c r="J69" i="2470"/>
  <c r="J68" i="2470"/>
  <c r="K68" i="2470" s="1"/>
  <c r="J67" i="2470"/>
  <c r="K67" i="2470" s="1"/>
  <c r="J66" i="2470"/>
  <c r="K66" i="2470" s="1"/>
  <c r="I40" i="2470"/>
  <c r="I18" i="2467" s="1"/>
  <c r="H40" i="2470"/>
  <c r="H18" i="2467" s="1"/>
  <c r="E40" i="2470"/>
  <c r="E18" i="2467" s="1"/>
  <c r="C40" i="2470"/>
  <c r="C18" i="2467" s="1"/>
  <c r="R27" i="2470"/>
  <c r="Q27" i="2470"/>
  <c r="S27" i="2470" s="1"/>
  <c r="G27" i="2470"/>
  <c r="F27" i="2470"/>
  <c r="J27" i="2470" s="1"/>
  <c r="K27" i="2470" s="1"/>
  <c r="R24" i="2470"/>
  <c r="Q24" i="2470"/>
  <c r="O24" i="2470" s="1"/>
  <c r="J24" i="2470"/>
  <c r="K24" i="2470" s="1"/>
  <c r="G24" i="2470"/>
  <c r="F24" i="2470"/>
  <c r="R21" i="2470"/>
  <c r="Q21" i="2470"/>
  <c r="O21" i="2470" s="1"/>
  <c r="G21" i="2470"/>
  <c r="F21" i="2470"/>
  <c r="J21" i="2470" s="1"/>
  <c r="K21" i="2470" s="1"/>
  <c r="R20" i="2470"/>
  <c r="Q20" i="2470"/>
  <c r="O20" i="2470" s="1"/>
  <c r="G20" i="2470"/>
  <c r="F20" i="2470"/>
  <c r="J20" i="2470" s="1"/>
  <c r="K20" i="2470" s="1"/>
  <c r="O17" i="2470"/>
  <c r="G17" i="2470"/>
  <c r="F17" i="2470"/>
  <c r="S17" i="2470" s="1"/>
  <c r="R16" i="2470"/>
  <c r="Q16" i="2470"/>
  <c r="O16" i="2470" s="1"/>
  <c r="J16" i="2470"/>
  <c r="K16" i="2470" s="1"/>
  <c r="G16" i="2470"/>
  <c r="F16" i="2470"/>
  <c r="R13" i="2470"/>
  <c r="Q13" i="2470"/>
  <c r="S13" i="2470" s="1"/>
  <c r="J13" i="2470"/>
  <c r="K13" i="2470" s="1"/>
  <c r="G13" i="2470"/>
  <c r="F13" i="2470"/>
  <c r="R12" i="2470"/>
  <c r="Q12" i="2470"/>
  <c r="O12" i="2470" s="1"/>
  <c r="G12" i="2470"/>
  <c r="F12" i="2470"/>
  <c r="J12" i="2470" s="1"/>
  <c r="K12" i="2470" s="1"/>
  <c r="J72" i="2469"/>
  <c r="J71" i="2469"/>
  <c r="J70" i="2469"/>
  <c r="L70" i="2469" s="1"/>
  <c r="J69" i="2469"/>
  <c r="J68" i="2469"/>
  <c r="K68" i="2469" s="1"/>
  <c r="J67" i="2469"/>
  <c r="K67" i="2469" s="1"/>
  <c r="J66" i="2469"/>
  <c r="K66" i="2469" s="1"/>
  <c r="I40" i="2469"/>
  <c r="I20" i="2467" s="1"/>
  <c r="H40" i="2469"/>
  <c r="E40" i="2469"/>
  <c r="F40" i="2469" s="1"/>
  <c r="F20" i="2467" s="1"/>
  <c r="C40" i="2469"/>
  <c r="R32" i="2469"/>
  <c r="Q32" i="2469"/>
  <c r="O32" i="2469" s="1"/>
  <c r="J32" i="2469"/>
  <c r="K32" i="2469" s="1"/>
  <c r="G32" i="2469"/>
  <c r="F32" i="2469"/>
  <c r="R29" i="2469"/>
  <c r="Q29" i="2469"/>
  <c r="S29" i="2469" s="1"/>
  <c r="G29" i="2469"/>
  <c r="F29" i="2469"/>
  <c r="J29" i="2469" s="1"/>
  <c r="K29" i="2469" s="1"/>
  <c r="R28" i="2469"/>
  <c r="Q28" i="2469"/>
  <c r="O28" i="2469" s="1"/>
  <c r="G28" i="2469"/>
  <c r="F28" i="2469"/>
  <c r="J28" i="2469" s="1"/>
  <c r="K28" i="2469" s="1"/>
  <c r="U25" i="2469"/>
  <c r="P25" i="2469"/>
  <c r="O25" i="2469"/>
  <c r="J25" i="2469"/>
  <c r="K25" i="2469" s="1"/>
  <c r="G25" i="2469"/>
  <c r="F25" i="2469"/>
  <c r="R24" i="2469"/>
  <c r="Q24" i="2469"/>
  <c r="G24" i="2469"/>
  <c r="F24" i="2469"/>
  <c r="J24" i="2469" s="1"/>
  <c r="K24" i="2469" s="1"/>
  <c r="R21" i="2469"/>
  <c r="Q21" i="2469"/>
  <c r="S21" i="2469" s="1"/>
  <c r="J21" i="2469"/>
  <c r="K21" i="2469" s="1"/>
  <c r="G21" i="2469"/>
  <c r="F21" i="2469"/>
  <c r="R20" i="2469"/>
  <c r="Q20" i="2469"/>
  <c r="G20" i="2469"/>
  <c r="F20" i="2469"/>
  <c r="J20" i="2469" s="1"/>
  <c r="K20" i="2469" s="1"/>
  <c r="O17" i="2469"/>
  <c r="G17" i="2469"/>
  <c r="F17" i="2469"/>
  <c r="J17" i="2469" s="1"/>
  <c r="K17" i="2469" s="1"/>
  <c r="R16" i="2469"/>
  <c r="Q16" i="2469"/>
  <c r="G16" i="2469"/>
  <c r="F16" i="2469"/>
  <c r="J16" i="2469" s="1"/>
  <c r="K16" i="2469" s="1"/>
  <c r="R13" i="2469"/>
  <c r="Q13" i="2469"/>
  <c r="G13" i="2469"/>
  <c r="F13" i="2469"/>
  <c r="J13" i="2469" s="1"/>
  <c r="K13" i="2469" s="1"/>
  <c r="R12" i="2469"/>
  <c r="Q12" i="2469"/>
  <c r="G12" i="2469"/>
  <c r="F12" i="2469"/>
  <c r="J12" i="2469" s="1"/>
  <c r="K12" i="2469" s="1"/>
  <c r="J72" i="2468"/>
  <c r="J71" i="2468"/>
  <c r="L70" i="2468"/>
  <c r="J70" i="2468"/>
  <c r="J69" i="2468"/>
  <c r="J68" i="2468"/>
  <c r="K68" i="2468" s="1"/>
  <c r="J67" i="2468"/>
  <c r="K67" i="2468" s="1"/>
  <c r="J66" i="2468"/>
  <c r="K66" i="2468" s="1"/>
  <c r="I40" i="2468"/>
  <c r="I22" i="2467" s="1"/>
  <c r="H40" i="2468"/>
  <c r="H22" i="2467" s="1"/>
  <c r="E40" i="2468"/>
  <c r="F40" i="2468" s="1"/>
  <c r="F22" i="2467" s="1"/>
  <c r="C40" i="2468"/>
  <c r="R24" i="2468"/>
  <c r="Q24" i="2468"/>
  <c r="S24" i="2468" s="1"/>
  <c r="T24" i="2468" s="1"/>
  <c r="G24" i="2468"/>
  <c r="F24" i="2468"/>
  <c r="J24" i="2468" s="1"/>
  <c r="K24" i="2468" s="1"/>
  <c r="R23" i="2468"/>
  <c r="Q23" i="2468"/>
  <c r="S23" i="2468" s="1"/>
  <c r="G23" i="2468"/>
  <c r="F23" i="2468"/>
  <c r="J23" i="2468" s="1"/>
  <c r="K23" i="2468" s="1"/>
  <c r="R20" i="2468"/>
  <c r="Q20" i="2468"/>
  <c r="S20" i="2468" s="1"/>
  <c r="P20" i="2468" s="1"/>
  <c r="G20" i="2468"/>
  <c r="F20" i="2468"/>
  <c r="J20" i="2468" s="1"/>
  <c r="K20" i="2468" s="1"/>
  <c r="R19" i="2468"/>
  <c r="Q19" i="2468"/>
  <c r="O19" i="2468" s="1"/>
  <c r="G19" i="2468"/>
  <c r="F19" i="2468"/>
  <c r="J19" i="2468" s="1"/>
  <c r="K19" i="2468" s="1"/>
  <c r="S16" i="2468"/>
  <c r="T16" i="2468" s="1"/>
  <c r="R16" i="2468"/>
  <c r="Q16" i="2468"/>
  <c r="O16" i="2468" s="1"/>
  <c r="J16" i="2468"/>
  <c r="K16" i="2468" s="1"/>
  <c r="G16" i="2468"/>
  <c r="F16" i="2468"/>
  <c r="R15" i="2468"/>
  <c r="Q15" i="2468"/>
  <c r="G15" i="2468"/>
  <c r="F15" i="2468"/>
  <c r="J15" i="2468" s="1"/>
  <c r="K15" i="2468" s="1"/>
  <c r="R12" i="2468"/>
  <c r="Q12" i="2468"/>
  <c r="O12" i="2468" s="1"/>
  <c r="G12" i="2468"/>
  <c r="F12" i="2468"/>
  <c r="J12" i="2468" s="1"/>
  <c r="K12" i="2468" s="1"/>
  <c r="R11" i="2468"/>
  <c r="Q11" i="2468"/>
  <c r="O11" i="2468" s="1"/>
  <c r="G11" i="2468"/>
  <c r="F11" i="2468"/>
  <c r="J11" i="2468" s="1"/>
  <c r="I27" i="2467"/>
  <c r="S25" i="2467"/>
  <c r="N22" i="2467"/>
  <c r="M22" i="2467"/>
  <c r="L22" i="2467"/>
  <c r="C22" i="2467"/>
  <c r="A22" i="2467"/>
  <c r="N20" i="2467"/>
  <c r="M20" i="2467"/>
  <c r="L20" i="2467"/>
  <c r="H20" i="2467"/>
  <c r="E20" i="2467"/>
  <c r="C20" i="2467"/>
  <c r="N18" i="2467"/>
  <c r="M18" i="2467"/>
  <c r="L18" i="2467"/>
  <c r="N16" i="2467"/>
  <c r="M16" i="2467"/>
  <c r="L16" i="2467"/>
  <c r="H16" i="2467"/>
  <c r="E16" i="2467"/>
  <c r="N14" i="2467"/>
  <c r="M14" i="2467"/>
  <c r="L14" i="2467"/>
  <c r="E14" i="2467"/>
  <c r="C14" i="2467"/>
  <c r="A14" i="2467"/>
  <c r="N12" i="2467"/>
  <c r="M12" i="2467"/>
  <c r="L12" i="2467"/>
  <c r="L25" i="2467" s="1"/>
  <c r="C12" i="2467"/>
  <c r="N1" i="2467"/>
  <c r="C25" i="2467" l="1"/>
  <c r="S17" i="2469"/>
  <c r="P17" i="2469" s="1"/>
  <c r="S16" i="2471"/>
  <c r="S28" i="2471"/>
  <c r="T28" i="2471" s="1"/>
  <c r="U28" i="2471" s="1"/>
  <c r="S29" i="2471"/>
  <c r="T29" i="2471" s="1"/>
  <c r="U29" i="2471" s="1"/>
  <c r="S15" i="2472"/>
  <c r="S27" i="2472"/>
  <c r="S29" i="2472"/>
  <c r="T29" i="2472" s="1"/>
  <c r="U29" i="2472" s="1"/>
  <c r="S12" i="2473"/>
  <c r="P12" i="2473" s="1"/>
  <c r="S34" i="2473"/>
  <c r="S12" i="2469"/>
  <c r="S13" i="2469"/>
  <c r="P13" i="2469" s="1"/>
  <c r="S16" i="2469"/>
  <c r="T16" i="2469" s="1"/>
  <c r="S16" i="2470"/>
  <c r="J17" i="2470"/>
  <c r="K17" i="2470" s="1"/>
  <c r="S32" i="2471"/>
  <c r="T32" i="2471" s="1"/>
  <c r="U32" i="2471" s="1"/>
  <c r="S14" i="2473"/>
  <c r="T14" i="2473" s="1"/>
  <c r="U14" i="2473" s="1"/>
  <c r="P24" i="2468"/>
  <c r="O29" i="2469"/>
  <c r="O13" i="2471"/>
  <c r="S17" i="2471"/>
  <c r="S17" i="2473"/>
  <c r="S23" i="2473"/>
  <c r="O34" i="2473"/>
  <c r="N25" i="2467"/>
  <c r="I12" i="2467"/>
  <c r="I25" i="2467" s="1"/>
  <c r="I28" i="2467" s="1"/>
  <c r="O20" i="2468"/>
  <c r="O13" i="2470"/>
  <c r="S24" i="2471"/>
  <c r="P24" i="2471" s="1"/>
  <c r="I43" i="2472"/>
  <c r="I42" i="2471" s="1"/>
  <c r="I43" i="2471" s="1"/>
  <c r="I42" i="2470" s="1"/>
  <c r="I43" i="2470" s="1"/>
  <c r="I42" i="2469" s="1"/>
  <c r="I43" i="2469" s="1"/>
  <c r="I42" i="2468" s="1"/>
  <c r="I43" i="2468" s="1"/>
  <c r="O23" i="2473"/>
  <c r="O24" i="2473"/>
  <c r="R40" i="2471"/>
  <c r="R16" i="2467" s="1"/>
  <c r="S20" i="2471"/>
  <c r="T20" i="2471" s="1"/>
  <c r="U20" i="2471" s="1"/>
  <c r="S17" i="2472"/>
  <c r="T17" i="2472" s="1"/>
  <c r="U17" i="2472" s="1"/>
  <c r="S33" i="2472"/>
  <c r="P33" i="2472" s="1"/>
  <c r="O13" i="2469"/>
  <c r="S28" i="2469"/>
  <c r="T28" i="2469" s="1"/>
  <c r="U28" i="2469" s="1"/>
  <c r="S32" i="2469"/>
  <c r="P32" i="2469" s="1"/>
  <c r="S30" i="2472"/>
  <c r="T30" i="2472" s="1"/>
  <c r="U30" i="2472" s="1"/>
  <c r="O32" i="2471"/>
  <c r="Q40" i="2472"/>
  <c r="Q14" i="2467" s="1"/>
  <c r="P16" i="2470"/>
  <c r="T16" i="2470"/>
  <c r="U16" i="2470" s="1"/>
  <c r="T34" i="2473"/>
  <c r="U34" i="2473" s="1"/>
  <c r="P34" i="2473"/>
  <c r="P14" i="2473"/>
  <c r="P23" i="2473"/>
  <c r="T23" i="2473"/>
  <c r="U23" i="2473" s="1"/>
  <c r="S19" i="2468"/>
  <c r="T19" i="2468" s="1"/>
  <c r="U19" i="2468" s="1"/>
  <c r="S12" i="2470"/>
  <c r="T12" i="2470" s="1"/>
  <c r="R40" i="2470"/>
  <c r="R18" i="2467" s="1"/>
  <c r="V18" i="2467" s="1"/>
  <c r="S24" i="2470"/>
  <c r="S25" i="2471"/>
  <c r="R40" i="2472"/>
  <c r="R14" i="2467" s="1"/>
  <c r="V14" i="2467" s="1"/>
  <c r="S23" i="2472"/>
  <c r="S26" i="2472"/>
  <c r="P26" i="2472" s="1"/>
  <c r="S32" i="2473"/>
  <c r="P32" i="2473" s="1"/>
  <c r="U16" i="2469"/>
  <c r="S35" i="2472"/>
  <c r="U37" i="2473"/>
  <c r="R40" i="2469"/>
  <c r="R20" i="2467" s="1"/>
  <c r="V20" i="2467" s="1"/>
  <c r="T32" i="2469"/>
  <c r="U32" i="2469" s="1"/>
  <c r="R40" i="2468"/>
  <c r="R22" i="2467" s="1"/>
  <c r="S18" i="2472"/>
  <c r="P18" i="2472" s="1"/>
  <c r="S18" i="2473"/>
  <c r="O23" i="2468"/>
  <c r="U24" i="2468"/>
  <c r="O12" i="2469"/>
  <c r="O21" i="2469"/>
  <c r="O27" i="2472"/>
  <c r="R40" i="2473"/>
  <c r="R12" i="2467" s="1"/>
  <c r="R25" i="2467" s="1"/>
  <c r="P12" i="2469"/>
  <c r="T17" i="2470"/>
  <c r="U17" i="2470" s="1"/>
  <c r="P17" i="2470"/>
  <c r="P27" i="2472"/>
  <c r="T27" i="2472"/>
  <c r="U27" i="2472" s="1"/>
  <c r="M25" i="2467"/>
  <c r="V16" i="2467"/>
  <c r="J40" i="2469"/>
  <c r="T12" i="2469"/>
  <c r="P29" i="2469"/>
  <c r="T29" i="2469"/>
  <c r="U29" i="2469" s="1"/>
  <c r="P12" i="2470"/>
  <c r="J40" i="2471"/>
  <c r="K12" i="2471"/>
  <c r="P32" i="2471"/>
  <c r="P15" i="2472"/>
  <c r="T15" i="2472"/>
  <c r="U15" i="2472" s="1"/>
  <c r="J40" i="2473"/>
  <c r="K11" i="2473"/>
  <c r="T13" i="2469"/>
  <c r="U13" i="2469" s="1"/>
  <c r="S15" i="2468"/>
  <c r="O15" i="2468"/>
  <c r="P13" i="2470"/>
  <c r="T13" i="2470"/>
  <c r="U13" i="2470" s="1"/>
  <c r="Q40" i="2468"/>
  <c r="Q22" i="2467" s="1"/>
  <c r="U16" i="2468"/>
  <c r="P23" i="2468"/>
  <c r="T23" i="2468"/>
  <c r="U23" i="2468" s="1"/>
  <c r="O24" i="2469"/>
  <c r="S24" i="2469"/>
  <c r="K12" i="2472"/>
  <c r="J40" i="2472"/>
  <c r="J40" i="2468"/>
  <c r="K11" i="2468"/>
  <c r="S20" i="2469"/>
  <c r="O20" i="2469"/>
  <c r="T21" i="2469"/>
  <c r="U21" i="2469" s="1"/>
  <c r="P21" i="2469"/>
  <c r="P28" i="2469"/>
  <c r="T18" i="2473"/>
  <c r="U18" i="2473" s="1"/>
  <c r="P18" i="2473"/>
  <c r="H25" i="2467"/>
  <c r="T20" i="2468"/>
  <c r="U20" i="2468" s="1"/>
  <c r="P16" i="2469"/>
  <c r="P27" i="2470"/>
  <c r="T27" i="2470"/>
  <c r="U27" i="2470" s="1"/>
  <c r="P16" i="2471"/>
  <c r="T16" i="2471"/>
  <c r="U16" i="2471" s="1"/>
  <c r="T12" i="2472"/>
  <c r="U12" i="2472" s="1"/>
  <c r="P12" i="2472"/>
  <c r="Q40" i="2469"/>
  <c r="Q20" i="2467" s="1"/>
  <c r="Q40" i="2470"/>
  <c r="Q18" i="2467" s="1"/>
  <c r="T13" i="2471"/>
  <c r="U13" i="2471" s="1"/>
  <c r="J40" i="2470"/>
  <c r="P17" i="2472"/>
  <c r="S12" i="2468"/>
  <c r="S11" i="2468"/>
  <c r="P16" i="2468"/>
  <c r="O29" i="2471"/>
  <c r="O40" i="2471" s="1"/>
  <c r="O16" i="2467" s="1"/>
  <c r="O12" i="2472"/>
  <c r="P24" i="2473"/>
  <c r="E12" i="2467"/>
  <c r="O24" i="2468"/>
  <c r="O16" i="2469"/>
  <c r="T17" i="2469"/>
  <c r="U17" i="2469" s="1"/>
  <c r="S21" i="2470"/>
  <c r="O27" i="2470"/>
  <c r="O40" i="2470" s="1"/>
  <c r="O18" i="2467" s="1"/>
  <c r="O17" i="2471"/>
  <c r="P29" i="2471"/>
  <c r="S14" i="2472"/>
  <c r="O15" i="2472"/>
  <c r="O29" i="2472"/>
  <c r="Q40" i="2473"/>
  <c r="Q12" i="2467" s="1"/>
  <c r="O11" i="2473"/>
  <c r="T12" i="2473"/>
  <c r="U12" i="2473" s="1"/>
  <c r="S15" i="2473"/>
  <c r="O17" i="2473"/>
  <c r="S20" i="2473"/>
  <c r="S28" i="2473"/>
  <c r="O35" i="2473"/>
  <c r="Q40" i="2471"/>
  <c r="Q16" i="2467" s="1"/>
  <c r="P35" i="2473"/>
  <c r="F40" i="2470"/>
  <c r="F18" i="2467" s="1"/>
  <c r="S12" i="2471"/>
  <c r="T24" i="2471"/>
  <c r="U24" i="2471" s="1"/>
  <c r="T18" i="2472"/>
  <c r="U18" i="2472" s="1"/>
  <c r="S21" i="2472"/>
  <c r="S24" i="2472"/>
  <c r="T33" i="2472"/>
  <c r="U33" i="2472" s="1"/>
  <c r="S11" i="2473"/>
  <c r="E22" i="2467"/>
  <c r="S20" i="2470"/>
  <c r="S33" i="2471"/>
  <c r="S20" i="2472"/>
  <c r="S29" i="2473"/>
  <c r="P37" i="2473"/>
  <c r="P20" i="2471"/>
  <c r="S21" i="2471"/>
  <c r="S11" i="2472"/>
  <c r="P30" i="2472"/>
  <c r="S32" i="2472"/>
  <c r="S26" i="2473"/>
  <c r="S31" i="2473"/>
  <c r="P29" i="2472" l="1"/>
  <c r="P28" i="2471"/>
  <c r="O40" i="2468"/>
  <c r="O22" i="2467" s="1"/>
  <c r="T26" i="2472"/>
  <c r="U26" i="2472" s="1"/>
  <c r="T17" i="2473"/>
  <c r="U17" i="2473" s="1"/>
  <c r="P17" i="2473"/>
  <c r="T17" i="2471"/>
  <c r="U17" i="2471" s="1"/>
  <c r="P17" i="2471"/>
  <c r="P19" i="2468"/>
  <c r="T24" i="2470"/>
  <c r="U24" i="2470" s="1"/>
  <c r="P24" i="2470"/>
  <c r="P40" i="2470" s="1"/>
  <c r="P18" i="2467" s="1"/>
  <c r="V22" i="2467"/>
  <c r="S40" i="2469"/>
  <c r="O40" i="2469"/>
  <c r="O20" i="2467" s="1"/>
  <c r="T23" i="2472"/>
  <c r="U23" i="2472" s="1"/>
  <c r="P23" i="2472"/>
  <c r="T32" i="2473"/>
  <c r="U32" i="2473" s="1"/>
  <c r="P35" i="2472"/>
  <c r="T35" i="2472"/>
  <c r="U35" i="2472" s="1"/>
  <c r="O40" i="2472"/>
  <c r="O14" i="2467" s="1"/>
  <c r="P25" i="2471"/>
  <c r="T25" i="2471"/>
  <c r="U25" i="2471" s="1"/>
  <c r="S40" i="2471"/>
  <c r="P12" i="2471"/>
  <c r="T12" i="2471"/>
  <c r="P21" i="2470"/>
  <c r="T21" i="2470"/>
  <c r="U21" i="2470" s="1"/>
  <c r="P11" i="2472"/>
  <c r="S40" i="2472"/>
  <c r="T11" i="2472"/>
  <c r="T33" i="2471"/>
  <c r="U33" i="2471" s="1"/>
  <c r="P33" i="2471"/>
  <c r="K40" i="2470"/>
  <c r="K18" i="2467" s="1"/>
  <c r="J18" i="2467"/>
  <c r="P21" i="2471"/>
  <c r="T21" i="2471"/>
  <c r="U21" i="2471" s="1"/>
  <c r="T20" i="2470"/>
  <c r="U20" i="2470" s="1"/>
  <c r="P20" i="2470"/>
  <c r="P24" i="2472"/>
  <c r="T24" i="2472"/>
  <c r="U24" i="2472" s="1"/>
  <c r="T15" i="2473"/>
  <c r="U15" i="2473" s="1"/>
  <c r="P15" i="2473"/>
  <c r="P14" i="2472"/>
  <c r="T14" i="2472"/>
  <c r="U14" i="2472" s="1"/>
  <c r="K40" i="2473"/>
  <c r="K12" i="2467" s="1"/>
  <c r="J12" i="2467"/>
  <c r="K40" i="2471"/>
  <c r="K16" i="2467" s="1"/>
  <c r="J16" i="2467"/>
  <c r="U12" i="2469"/>
  <c r="T21" i="2472"/>
  <c r="U21" i="2472" s="1"/>
  <c r="P21" i="2472"/>
  <c r="U12" i="2470"/>
  <c r="P26" i="2473"/>
  <c r="T26" i="2473"/>
  <c r="U26" i="2473" s="1"/>
  <c r="O40" i="2473"/>
  <c r="O12" i="2467" s="1"/>
  <c r="V12" i="2467"/>
  <c r="V27" i="2467" s="1"/>
  <c r="E25" i="2467"/>
  <c r="R27" i="2467" s="1"/>
  <c r="T12" i="2468"/>
  <c r="U12" i="2468" s="1"/>
  <c r="P12" i="2468"/>
  <c r="K40" i="2472"/>
  <c r="K14" i="2467" s="1"/>
  <c r="J14" i="2467"/>
  <c r="P20" i="2472"/>
  <c r="T20" i="2472"/>
  <c r="U20" i="2472" s="1"/>
  <c r="P20" i="2473"/>
  <c r="T20" i="2473"/>
  <c r="U20" i="2473" s="1"/>
  <c r="T24" i="2469"/>
  <c r="U24" i="2469" s="1"/>
  <c r="P24" i="2469"/>
  <c r="P31" i="2473"/>
  <c r="T31" i="2473"/>
  <c r="U31" i="2473" s="1"/>
  <c r="P11" i="2468"/>
  <c r="S40" i="2468"/>
  <c r="T11" i="2468"/>
  <c r="J22" i="2467"/>
  <c r="K40" i="2468"/>
  <c r="K22" i="2467" s="1"/>
  <c r="T15" i="2468"/>
  <c r="U15" i="2468" s="1"/>
  <c r="P15" i="2468"/>
  <c r="K40" i="2469"/>
  <c r="K20" i="2467" s="1"/>
  <c r="J20" i="2467"/>
  <c r="P32" i="2472"/>
  <c r="T32" i="2472"/>
  <c r="U32" i="2472" s="1"/>
  <c r="T29" i="2473"/>
  <c r="U29" i="2473" s="1"/>
  <c r="P29" i="2473"/>
  <c r="P11" i="2473"/>
  <c r="S40" i="2473"/>
  <c r="T11" i="2473"/>
  <c r="T28" i="2473"/>
  <c r="U28" i="2473" s="1"/>
  <c r="P28" i="2473"/>
  <c r="Q25" i="2467"/>
  <c r="T20" i="2469"/>
  <c r="U20" i="2469" s="1"/>
  <c r="P20" i="2469"/>
  <c r="S40" i="2470"/>
  <c r="P40" i="2469" l="1"/>
  <c r="P20" i="2467" s="1"/>
  <c r="O25" i="2467"/>
  <c r="P40" i="2471"/>
  <c r="P16" i="2467" s="1"/>
  <c r="T40" i="2470"/>
  <c r="T18" i="2467" s="1"/>
  <c r="T40" i="2473"/>
  <c r="U11" i="2473"/>
  <c r="J25" i="2467"/>
  <c r="K25" i="2467" s="1"/>
  <c r="P40" i="2472"/>
  <c r="P14" i="2467" s="1"/>
  <c r="U11" i="2468"/>
  <c r="T40" i="2468"/>
  <c r="P40" i="2473"/>
  <c r="P12" i="2467" s="1"/>
  <c r="T40" i="2469"/>
  <c r="P40" i="2468"/>
  <c r="P22" i="2467" s="1"/>
  <c r="U12" i="2471"/>
  <c r="T40" i="2471"/>
  <c r="U40" i="2470"/>
  <c r="U18" i="2467" s="1"/>
  <c r="T40" i="2472"/>
  <c r="U11" i="2472"/>
  <c r="P25" i="2467" l="1"/>
  <c r="U40" i="2468"/>
  <c r="U22" i="2467" s="1"/>
  <c r="T22" i="2467"/>
  <c r="U40" i="2471"/>
  <c r="U16" i="2467" s="1"/>
  <c r="T16" i="2467"/>
  <c r="U40" i="2472"/>
  <c r="U14" i="2467" s="1"/>
  <c r="T14" i="2467"/>
  <c r="U40" i="2469"/>
  <c r="U20" i="2467" s="1"/>
  <c r="T20" i="2467"/>
  <c r="U40" i="2473"/>
  <c r="U12" i="2467" s="1"/>
  <c r="T12" i="2467"/>
  <c r="T25" i="2467" l="1"/>
  <c r="U25" i="246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Brian Cox</author>
  </authors>
  <commentList>
    <comment ref="O6" authorId="0" shapeId="0" xr:uid="{B90B9618-2411-436B-884D-FA1CB552BAA8}">
      <text>
        <r>
          <rPr>
            <b/>
            <sz val="9"/>
            <color indexed="81"/>
            <rFont val="Tahoma"/>
            <family val="2"/>
          </rPr>
          <t>Brian Cox:</t>
        </r>
        <r>
          <rPr>
            <sz val="9"/>
            <color indexed="81"/>
            <rFont val="Tahoma"/>
            <family val="2"/>
          </rPr>
          <t xml:space="preserve">
All formulas. No Key Punch Input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Brian Cox</author>
    <author>BCox</author>
  </authors>
  <commentList>
    <comment ref="O5" authorId="0" shapeId="0" xr:uid="{02D7817C-1EF9-4B2D-98EB-11C598A13216}">
      <text>
        <r>
          <rPr>
            <b/>
            <sz val="9"/>
            <color indexed="81"/>
            <rFont val="Tahoma"/>
            <family val="2"/>
          </rPr>
          <t>Brian Cox:</t>
        </r>
        <r>
          <rPr>
            <sz val="9"/>
            <color indexed="81"/>
            <rFont val="Tahoma"/>
            <family val="2"/>
          </rPr>
          <t xml:space="preserve">
All formulas. No Key Punch Input</t>
        </r>
      </text>
    </comment>
    <comment ref="T50" authorId="1" shapeId="0" xr:uid="{7D48CBAD-F737-46AB-A748-7AA2B462EDC2}">
      <text>
        <r>
          <rPr>
            <b/>
            <sz val="9"/>
            <color indexed="81"/>
            <rFont val="Tahoma"/>
            <family val="2"/>
          </rPr>
          <t>BCox:</t>
        </r>
        <r>
          <rPr>
            <sz val="9"/>
            <color indexed="81"/>
            <rFont val="Tahoma"/>
            <family val="2"/>
          </rPr>
          <t xml:space="preserve">
copy this column to column N. Cannot swipe all three because of hidden column "S"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Brian Cox</author>
    <author>BCox</author>
  </authors>
  <commentList>
    <comment ref="O5" authorId="0" shapeId="0" xr:uid="{FEB7BAF1-2AEA-4686-A0BF-29427BD3F13F}">
      <text>
        <r>
          <rPr>
            <b/>
            <sz val="9"/>
            <color indexed="81"/>
            <rFont val="Tahoma"/>
            <family val="2"/>
          </rPr>
          <t>Brian Cox:</t>
        </r>
        <r>
          <rPr>
            <sz val="9"/>
            <color indexed="81"/>
            <rFont val="Tahoma"/>
            <family val="2"/>
          </rPr>
          <t xml:space="preserve">
All formulas. No Key Punch Input</t>
        </r>
      </text>
    </comment>
    <comment ref="T50" authorId="1" shapeId="0" xr:uid="{347B673C-9D31-4BE4-A51B-61A071D1B5A2}">
      <text>
        <r>
          <rPr>
            <b/>
            <sz val="9"/>
            <color indexed="81"/>
            <rFont val="Tahoma"/>
            <family val="2"/>
          </rPr>
          <t>BCox:</t>
        </r>
        <r>
          <rPr>
            <sz val="9"/>
            <color indexed="81"/>
            <rFont val="Tahoma"/>
            <family val="2"/>
          </rPr>
          <t xml:space="preserve">
copy this column to column N. Cannot swipe all three because of hidden column "S"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Brian Cox</author>
    <author>BCox</author>
  </authors>
  <commentList>
    <comment ref="O5" authorId="0" shapeId="0" xr:uid="{559F6A4C-900E-40AC-AB32-79D9C9BD06CC}">
      <text>
        <r>
          <rPr>
            <b/>
            <sz val="9"/>
            <color indexed="81"/>
            <rFont val="Tahoma"/>
            <family val="2"/>
          </rPr>
          <t>Brian Cox:</t>
        </r>
        <r>
          <rPr>
            <sz val="9"/>
            <color indexed="81"/>
            <rFont val="Tahoma"/>
            <family val="2"/>
          </rPr>
          <t xml:space="preserve">
All formulas. No Key Punch Input</t>
        </r>
      </text>
    </comment>
    <comment ref="T50" authorId="1" shapeId="0" xr:uid="{F6081F13-7BC2-4981-9701-DB0E6EC65668}">
      <text>
        <r>
          <rPr>
            <b/>
            <sz val="9"/>
            <color indexed="81"/>
            <rFont val="Tahoma"/>
            <family val="2"/>
          </rPr>
          <t>BCox:</t>
        </r>
        <r>
          <rPr>
            <sz val="9"/>
            <color indexed="81"/>
            <rFont val="Tahoma"/>
            <family val="2"/>
          </rPr>
          <t xml:space="preserve">
copy this column to column N. Cannot swipe all three because of hidden column "S"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Brian Cox</author>
    <author>BCox</author>
  </authors>
  <commentList>
    <comment ref="O6" authorId="0" shapeId="0" xr:uid="{43C1069E-F0F9-44BC-B826-45C3094440D3}">
      <text>
        <r>
          <rPr>
            <b/>
            <sz val="9"/>
            <color indexed="81"/>
            <rFont val="Tahoma"/>
            <family val="2"/>
          </rPr>
          <t>Brian Cox:</t>
        </r>
        <r>
          <rPr>
            <sz val="9"/>
            <color indexed="81"/>
            <rFont val="Tahoma"/>
            <family val="2"/>
          </rPr>
          <t xml:space="preserve">
All formulas. No Key Punch Input</t>
        </r>
      </text>
    </comment>
    <comment ref="T50" authorId="1" shapeId="0" xr:uid="{C15FFBCA-DE53-41DD-B317-F3A2F045B63A}">
      <text>
        <r>
          <rPr>
            <b/>
            <sz val="9"/>
            <color indexed="81"/>
            <rFont val="Tahoma"/>
            <family val="2"/>
          </rPr>
          <t>BCox:</t>
        </r>
        <r>
          <rPr>
            <sz val="9"/>
            <color indexed="81"/>
            <rFont val="Tahoma"/>
            <family val="2"/>
          </rPr>
          <t xml:space="preserve">
copy this column to column N. Cannot swipe all three because of hidden column "S"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Brian Cox</author>
    <author>BCox</author>
  </authors>
  <commentList>
    <comment ref="O5" authorId="0" shapeId="0" xr:uid="{698023C4-D32B-49EC-8C05-3743FC9C10C1}">
      <text>
        <r>
          <rPr>
            <b/>
            <sz val="9"/>
            <color indexed="81"/>
            <rFont val="Tahoma"/>
            <family val="2"/>
          </rPr>
          <t>Brian Cox:</t>
        </r>
        <r>
          <rPr>
            <sz val="9"/>
            <color indexed="81"/>
            <rFont val="Tahoma"/>
            <family val="2"/>
          </rPr>
          <t xml:space="preserve">
All formulas. No Key Punch Input</t>
        </r>
      </text>
    </comment>
    <comment ref="T50" authorId="1" shapeId="0" xr:uid="{1B54D4BF-52B8-4250-9EC5-5F77177E0A59}">
      <text>
        <r>
          <rPr>
            <b/>
            <sz val="9"/>
            <color indexed="81"/>
            <rFont val="Tahoma"/>
            <family val="2"/>
          </rPr>
          <t>BCox:</t>
        </r>
        <r>
          <rPr>
            <sz val="9"/>
            <color indexed="81"/>
            <rFont val="Tahoma"/>
            <family val="2"/>
          </rPr>
          <t xml:space="preserve">
copy this column to column N. Cannot swipe all three because of hidden column "S"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Brian Cox</author>
    <author>BCox</author>
  </authors>
  <commentList>
    <comment ref="O5" authorId="0" shapeId="0" xr:uid="{6AB0CC8F-C627-4E98-8A3B-C82039F7CB1D}">
      <text>
        <r>
          <rPr>
            <b/>
            <sz val="9"/>
            <color indexed="81"/>
            <rFont val="Tahoma"/>
            <family val="2"/>
          </rPr>
          <t>Brian Cox:</t>
        </r>
        <r>
          <rPr>
            <sz val="9"/>
            <color indexed="81"/>
            <rFont val="Tahoma"/>
            <family val="2"/>
          </rPr>
          <t xml:space="preserve">
All formulas. No Key Punch Input</t>
        </r>
      </text>
    </comment>
    <comment ref="T50" authorId="1" shapeId="0" xr:uid="{AA440DEF-FE73-47AE-B6E9-70AD5988D081}">
      <text>
        <r>
          <rPr>
            <b/>
            <sz val="9"/>
            <color indexed="81"/>
            <rFont val="Tahoma"/>
            <family val="2"/>
          </rPr>
          <t>BCox:</t>
        </r>
        <r>
          <rPr>
            <sz val="9"/>
            <color indexed="81"/>
            <rFont val="Tahoma"/>
            <family val="2"/>
          </rPr>
          <t xml:space="preserve">
copy this column to column N. Cannot swipe all three because of hidden column "S"
</t>
        </r>
      </text>
    </comment>
  </commentList>
</comments>
</file>

<file path=xl/sharedStrings.xml><?xml version="1.0" encoding="utf-8"?>
<sst xmlns="http://schemas.openxmlformats.org/spreadsheetml/2006/main" count="642" uniqueCount="118">
  <si>
    <t>Code</t>
  </si>
  <si>
    <t>Cost</t>
  </si>
  <si>
    <t>Units</t>
  </si>
  <si>
    <t>Est.</t>
  </si>
  <si>
    <t>Hrs.</t>
  </si>
  <si>
    <t>Hrs. per</t>
  </si>
  <si>
    <t>Unit</t>
  </si>
  <si>
    <t>Week</t>
  </si>
  <si>
    <t>Spent</t>
  </si>
  <si>
    <t>Earned</t>
  </si>
  <si>
    <t>%</t>
  </si>
  <si>
    <t>Prod.</t>
  </si>
  <si>
    <t>to date</t>
  </si>
  <si>
    <t>this</t>
  </si>
  <si>
    <t>Prev.</t>
  </si>
  <si>
    <t>date</t>
  </si>
  <si>
    <t>earned</t>
  </si>
  <si>
    <t>spent</t>
  </si>
  <si>
    <t>spent to</t>
  </si>
  <si>
    <t xml:space="preserve">Hrs. </t>
  </si>
  <si>
    <t>left</t>
  </si>
  <si>
    <t>Earnable</t>
  </si>
  <si>
    <t>hrs.</t>
  </si>
  <si>
    <t>Earned to</t>
  </si>
  <si>
    <t>Per</t>
  </si>
  <si>
    <t>Hour</t>
  </si>
  <si>
    <t>Per Man</t>
  </si>
  <si>
    <t>Estimate Summary</t>
  </si>
  <si>
    <t>Previous</t>
  </si>
  <si>
    <t>Production Summary</t>
  </si>
  <si>
    <t xml:space="preserve"> </t>
  </si>
  <si>
    <t xml:space="preserve">Week Ending </t>
  </si>
  <si>
    <t>Man-hours Posted to project this week</t>
  </si>
  <si>
    <t>TOTAL PROJECT</t>
  </si>
  <si>
    <t>Description</t>
  </si>
  <si>
    <t>Sub Total Remaining</t>
  </si>
  <si>
    <t>BEQ A</t>
  </si>
  <si>
    <t>BEQ B</t>
  </si>
  <si>
    <t>BEQ C</t>
  </si>
  <si>
    <t>HOURS REMAINING</t>
  </si>
  <si>
    <t>Sub Total from Time Sheet</t>
  </si>
  <si>
    <t>LF</t>
  </si>
  <si>
    <t>To Date</t>
  </si>
  <si>
    <t>TOTAL SHEET</t>
  </si>
  <si>
    <t xml:space="preserve">Possible </t>
  </si>
  <si>
    <t>Possible</t>
  </si>
  <si>
    <t>UNCW P3 Student Housing</t>
  </si>
  <si>
    <t>BUILDING # 1</t>
  </si>
  <si>
    <t>Job # 20.005M</t>
  </si>
  <si>
    <t>LP Rectangular Ductwork</t>
  </si>
  <si>
    <t>SECOND FLOOR</t>
  </si>
  <si>
    <t>THIRD FLOOR</t>
  </si>
  <si>
    <t>FIFTH FLOOR</t>
  </si>
  <si>
    <t>FOURTH FLOOR</t>
  </si>
  <si>
    <t>FIRST FLOOR</t>
  </si>
  <si>
    <t>Round Spiral Pipe</t>
  </si>
  <si>
    <t>ATTIC</t>
  </si>
  <si>
    <t>Cafeteria - Ductwork</t>
  </si>
  <si>
    <t>Low Pressure - Galvanized Duct</t>
  </si>
  <si>
    <t>ROTC - Ductwork</t>
  </si>
  <si>
    <t>2-Story Add - LP Ductwork</t>
  </si>
  <si>
    <t>Medium Pressure - Galvanized Duct</t>
  </si>
  <si>
    <t>2-Story Add - Medium Pressure Ductwork</t>
  </si>
  <si>
    <t>Medium Pressure - Round Duct</t>
  </si>
  <si>
    <t>2-Story Round Ductwork - Medium Pressure</t>
  </si>
  <si>
    <t>North Brunswick High School</t>
  </si>
  <si>
    <t>Job # 20.010M</t>
  </si>
  <si>
    <t>2 Story -Medium Pressure Ductwork</t>
  </si>
  <si>
    <t>Class 222 - Ductwork</t>
  </si>
  <si>
    <t>Class 403 - Ductwork</t>
  </si>
  <si>
    <t>M1-121 Boarding Level (Zone 1)</t>
  </si>
  <si>
    <t xml:space="preserve">Rectangular Duct </t>
  </si>
  <si>
    <t>M1-112 Ramp Level (Zone 2)</t>
  </si>
  <si>
    <t>M1-122 Boarding Level (Zone 2)</t>
  </si>
  <si>
    <t>M1-113 Ramp Level (Zone 3)</t>
  </si>
  <si>
    <t>M1-123 Ticket Level (Zone 3)</t>
  </si>
  <si>
    <t>M2-111 Ramp Level (Zone 1)</t>
  </si>
  <si>
    <t>M2-121 Boarding Level (Zone 1)</t>
  </si>
  <si>
    <t>M2-113 Ramp Level (Zone 3)</t>
  </si>
  <si>
    <t>M2-123 Ticket Level (Zone 3)</t>
  </si>
  <si>
    <t>M2-125 Ticket Level (Zone 5)</t>
  </si>
  <si>
    <t>ILM Airport</t>
  </si>
  <si>
    <t>Phase III</t>
  </si>
  <si>
    <t>Job # 19.027M</t>
  </si>
  <si>
    <t>Rectangular Ducts - MP &amp; LP</t>
  </si>
  <si>
    <t>1st Floor - Phase 1</t>
  </si>
  <si>
    <t>1st Floor - Phase 2</t>
  </si>
  <si>
    <t>1st Floor - Phase 3</t>
  </si>
  <si>
    <t>2nd Floor - Phase 1</t>
  </si>
  <si>
    <t>2nd Floor - Phase 2</t>
  </si>
  <si>
    <t>2nd Floor - Phase 3</t>
  </si>
  <si>
    <t>3rd Floor - Phase 1</t>
  </si>
  <si>
    <t>3rd Floor - Phase 2</t>
  </si>
  <si>
    <t>M2.3 Mech Room 1203 &amp; 2205</t>
  </si>
  <si>
    <t>P3 Housing</t>
  </si>
  <si>
    <t xml:space="preserve">ILM Airport </t>
  </si>
  <si>
    <t>Job # 20.011M</t>
  </si>
  <si>
    <t>West Brunswick High School</t>
  </si>
  <si>
    <t>West Brunswick</t>
  </si>
  <si>
    <t>Job # 20.004M</t>
  </si>
  <si>
    <t>Brunswick County Courthouse</t>
  </si>
  <si>
    <t>Wilmington Eye Associates</t>
  </si>
  <si>
    <t>Job # 20.012M</t>
  </si>
  <si>
    <t>AREA A - DWG M1.1</t>
  </si>
  <si>
    <t>Low Pressure Galvanized Duct</t>
  </si>
  <si>
    <t>AREA B - DWG M1.2</t>
  </si>
  <si>
    <t>AREA C - DWG M1.3</t>
  </si>
  <si>
    <t>AREA D - DWG M1.4</t>
  </si>
  <si>
    <t>Round Spiral Duct</t>
  </si>
  <si>
    <t>North Brunswick</t>
  </si>
  <si>
    <t>TO</t>
  </si>
  <si>
    <t>DATE</t>
  </si>
  <si>
    <t>Current To Date</t>
  </si>
  <si>
    <t>Current Work</t>
  </si>
  <si>
    <t>&lt;------ ENTER TOTAL WORK WEEK HOURS HERE FOR SHOP</t>
  </si>
  <si>
    <t>Remaining</t>
  </si>
  <si>
    <t>Hours</t>
  </si>
  <si>
    <t>Job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</si>
</sst>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%"/>
    <numFmt numFmtId="166" formatCode="00.000"/>
    <numFmt numFmtId="167" formatCode="0.0_);[Red]\(0.0\)"/>
  </numFmts>
  <fonts count="18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20"/>
      <name val="Arial"/>
      <family val="2"/>
    </font>
    <font>
      <b/>
      <sz val="12"/>
      <color indexed="17"/>
      <name val="Arial"/>
      <family val="2"/>
    </font>
    <font>
      <sz val="12"/>
      <color indexed="12"/>
      <name val="Arial"/>
      <family val="2"/>
    </font>
    <font>
      <sz val="12"/>
      <color indexed="10"/>
      <name val="Arial"/>
      <family val="2"/>
    </font>
    <font>
      <b/>
      <sz val="12"/>
      <color indexed="12"/>
      <name val="Arial"/>
      <family val="2"/>
    </font>
    <font>
      <b/>
      <sz val="12"/>
      <color indexed="10"/>
      <name val="Arial"/>
      <family val="2"/>
    </font>
    <font>
      <b/>
      <sz val="12"/>
      <color indexed="2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FF0000"/>
      <name val="Arial"/>
      <family val="2"/>
    </font>
    <font>
      <sz val="10"/>
      <color rgb="FF1F497D"/>
      <name val="Calibri"/>
      <family val="2"/>
    </font>
    <font>
      <b/>
      <sz val="12"/>
      <color rgb="FFFF0000"/>
      <name val="Arial"/>
      <family val="2"/>
    </font>
    <font>
      <b/>
      <sz val="12"/>
      <color theme="9" tint="-0.249977111117893"/>
      <name val="Arial"/>
      <family val="2"/>
    </font>
    <font>
      <b/>
      <i/>
      <u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3">
    <xf numFmtId="0" fontId="0" fillId="0" borderId="0" xfId="0"/>
    <xf numFmtId="0" fontId="6" fillId="0" borderId="32" xfId="0" applyFont="1" applyBorder="1" applyAlignment="1">
      <alignment horizontal="right" indent="1"/>
    </xf>
    <xf numFmtId="2" fontId="6" fillId="0" borderId="32" xfId="0" applyNumberFormat="1" applyFont="1" applyBorder="1" applyAlignment="1">
      <alignment horizontal="right" indent="1"/>
    </xf>
    <xf numFmtId="0" fontId="6" fillId="0" borderId="33" xfId="0" applyFont="1" applyBorder="1" applyAlignment="1">
      <alignment horizontal="right" indent="1"/>
    </xf>
    <xf numFmtId="165" fontId="6" fillId="0" borderId="33" xfId="0" applyNumberFormat="1" applyFont="1" applyBorder="1" applyAlignment="1">
      <alignment horizontal="right" indent="1"/>
    </xf>
    <xf numFmtId="164" fontId="2" fillId="2" borderId="31" xfId="0" applyNumberFormat="1" applyFont="1" applyFill="1" applyBorder="1" applyAlignment="1">
      <alignment horizontal="right" indent="1"/>
    </xf>
    <xf numFmtId="164" fontId="2" fillId="2" borderId="32" xfId="0" applyNumberFormat="1" applyFont="1" applyFill="1" applyBorder="1" applyAlignment="1">
      <alignment horizontal="right" indent="1"/>
    </xf>
    <xf numFmtId="164" fontId="6" fillId="5" borderId="34" xfId="0" applyNumberFormat="1" applyFont="1" applyFill="1" applyBorder="1" applyAlignment="1">
      <alignment horizontal="right" indent="1"/>
    </xf>
    <xf numFmtId="0" fontId="6" fillId="0" borderId="31" xfId="0" applyFont="1" applyBorder="1" applyAlignment="1">
      <alignment horizontal="right" indent="1"/>
    </xf>
    <xf numFmtId="2" fontId="6" fillId="0" borderId="34" xfId="0" applyNumberFormat="1" applyFont="1" applyBorder="1" applyAlignment="1">
      <alignment horizontal="right" indent="1"/>
    </xf>
    <xf numFmtId="164" fontId="6" fillId="5" borderId="32" xfId="0" applyNumberFormat="1" applyFont="1" applyFill="1" applyBorder="1" applyAlignment="1">
      <alignment horizontal="right" indent="1"/>
    </xf>
    <xf numFmtId="10" fontId="6" fillId="0" borderId="34" xfId="0" applyNumberFormat="1" applyFont="1" applyBorder="1" applyAlignment="1">
      <alignment horizontal="right" indent="1"/>
    </xf>
    <xf numFmtId="10" fontId="4" fillId="0" borderId="20" xfId="0" applyNumberFormat="1" applyFont="1" applyBorder="1"/>
    <xf numFmtId="10" fontId="4" fillId="0" borderId="7" xfId="0" applyNumberFormat="1" applyFont="1" applyBorder="1"/>
    <xf numFmtId="164" fontId="8" fillId="0" borderId="31" xfId="0" applyNumberFormat="1" applyFont="1" applyBorder="1" applyAlignment="1">
      <alignment horizontal="right" indent="1"/>
    </xf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5" fillId="0" borderId="6" xfId="0" applyFont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2" fontId="2" fillId="2" borderId="5" xfId="0" applyNumberFormat="1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2" fontId="2" fillId="2" borderId="4" xfId="0" applyNumberFormat="1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9" fontId="7" fillId="0" borderId="0" xfId="0" applyNumberFormat="1" applyFont="1" applyAlignment="1">
      <alignment horizontal="left"/>
    </xf>
    <xf numFmtId="10" fontId="7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14" fontId="2" fillId="0" borderId="0" xfId="0" applyNumberFormat="1" applyFont="1" applyBorder="1" applyAlignment="1"/>
    <xf numFmtId="0" fontId="0" fillId="0" borderId="0" xfId="0" applyBorder="1" applyAlignment="1"/>
    <xf numFmtId="0" fontId="6" fillId="3" borderId="4" xfId="0" applyFont="1" applyFill="1" applyBorder="1" applyAlignment="1">
      <alignment horizontal="left"/>
    </xf>
    <xf numFmtId="9" fontId="6" fillId="3" borderId="7" xfId="0" applyNumberFormat="1" applyFont="1" applyFill="1" applyBorder="1" applyAlignment="1">
      <alignment horizontal="left"/>
    </xf>
    <xf numFmtId="0" fontId="6" fillId="3" borderId="6" xfId="0" applyFont="1" applyFill="1" applyBorder="1" applyAlignment="1">
      <alignment horizontal="left"/>
    </xf>
    <xf numFmtId="2" fontId="6" fillId="3" borderId="4" xfId="0" applyNumberFormat="1" applyFont="1" applyFill="1" applyBorder="1" applyAlignment="1">
      <alignment horizontal="left"/>
    </xf>
    <xf numFmtId="1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2" fontId="6" fillId="3" borderId="4" xfId="0" applyNumberFormat="1" applyFont="1" applyFill="1" applyBorder="1" applyAlignment="1">
      <alignment horizontal="right"/>
    </xf>
    <xf numFmtId="0" fontId="7" fillId="0" borderId="0" xfId="0" applyFont="1" applyAlignment="1">
      <alignment horizontal="right"/>
    </xf>
    <xf numFmtId="0" fontId="0" fillId="0" borderId="0" xfId="0" applyBorder="1" applyAlignment="1">
      <alignment horizontal="right"/>
    </xf>
    <xf numFmtId="2" fontId="6" fillId="3" borderId="7" xfId="0" applyNumberFormat="1" applyFont="1" applyFill="1" applyBorder="1" applyAlignment="1">
      <alignment horizontal="right"/>
    </xf>
    <xf numFmtId="0" fontId="9" fillId="0" borderId="0" xfId="0" applyFont="1"/>
    <xf numFmtId="9" fontId="9" fillId="0" borderId="0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2" fillId="0" borderId="0" xfId="0" applyFont="1" applyAlignment="1">
      <alignment shrinkToFit="1"/>
    </xf>
    <xf numFmtId="0" fontId="7" fillId="4" borderId="9" xfId="0" applyFont="1" applyFill="1" applyBorder="1" applyAlignment="1">
      <alignment horizontal="left"/>
    </xf>
    <xf numFmtId="10" fontId="7" fillId="4" borderId="10" xfId="0" applyNumberFormat="1" applyFont="1" applyFill="1" applyBorder="1" applyAlignment="1">
      <alignment horizontal="left"/>
    </xf>
    <xf numFmtId="0" fontId="2" fillId="4" borderId="9" xfId="0" applyFont="1" applyFill="1" applyBorder="1"/>
    <xf numFmtId="0" fontId="2" fillId="4" borderId="10" xfId="0" applyFont="1" applyFill="1" applyBorder="1"/>
    <xf numFmtId="0" fontId="2" fillId="4" borderId="0" xfId="0" applyFont="1" applyFill="1"/>
    <xf numFmtId="164" fontId="2" fillId="2" borderId="6" xfId="0" applyNumberFormat="1" applyFont="1" applyFill="1" applyBorder="1" applyAlignment="1">
      <alignment horizontal="right" indent="1"/>
    </xf>
    <xf numFmtId="164" fontId="2" fillId="2" borderId="4" xfId="0" applyNumberFormat="1" applyFont="1" applyFill="1" applyBorder="1" applyAlignment="1">
      <alignment horizontal="right" indent="1"/>
    </xf>
    <xf numFmtId="164" fontId="6" fillId="3" borderId="7" xfId="0" applyNumberFormat="1" applyFont="1" applyFill="1" applyBorder="1" applyAlignment="1">
      <alignment horizontal="right" indent="1"/>
    </xf>
    <xf numFmtId="2" fontId="2" fillId="2" borderId="4" xfId="0" applyNumberFormat="1" applyFont="1" applyFill="1" applyBorder="1" applyAlignment="1">
      <alignment horizontal="right" indent="1"/>
    </xf>
    <xf numFmtId="0" fontId="2" fillId="2" borderId="4" xfId="0" applyFont="1" applyFill="1" applyBorder="1" applyAlignment="1">
      <alignment horizontal="right" indent="1"/>
    </xf>
    <xf numFmtId="9" fontId="6" fillId="3" borderId="7" xfId="1" applyFont="1" applyFill="1" applyBorder="1" applyAlignment="1">
      <alignment horizontal="right" indent="1"/>
    </xf>
    <xf numFmtId="164" fontId="6" fillId="3" borderId="6" xfId="0" applyNumberFormat="1" applyFont="1" applyFill="1" applyBorder="1" applyAlignment="1">
      <alignment horizontal="right" indent="1"/>
    </xf>
    <xf numFmtId="164" fontId="6" fillId="3" borderId="4" xfId="0" applyNumberFormat="1" applyFont="1" applyFill="1" applyBorder="1" applyAlignment="1">
      <alignment horizontal="right" indent="1"/>
    </xf>
    <xf numFmtId="164" fontId="2" fillId="2" borderId="4" xfId="0" applyNumberFormat="1" applyFont="1" applyFill="1" applyBorder="1" applyAlignment="1">
      <alignment horizontal="left" indent="2"/>
    </xf>
    <xf numFmtId="164" fontId="2" fillId="2" borderId="6" xfId="0" applyNumberFormat="1" applyFont="1" applyFill="1" applyBorder="1" applyAlignment="1">
      <alignment horizontal="left" indent="1"/>
    </xf>
    <xf numFmtId="0" fontId="7" fillId="6" borderId="0" xfId="0" applyFont="1" applyFill="1" applyAlignment="1">
      <alignment horizontal="left"/>
    </xf>
    <xf numFmtId="10" fontId="7" fillId="6" borderId="0" xfId="0" applyNumberFormat="1" applyFont="1" applyFill="1" applyAlignment="1">
      <alignment horizontal="left"/>
    </xf>
    <xf numFmtId="0" fontId="2" fillId="6" borderId="0" xfId="0" applyFont="1" applyFill="1" applyAlignment="1">
      <alignment horizontal="left"/>
    </xf>
    <xf numFmtId="0" fontId="14" fillId="0" borderId="0" xfId="0" applyFont="1"/>
    <xf numFmtId="3" fontId="14" fillId="0" borderId="0" xfId="0" applyNumberFormat="1" applyFont="1"/>
    <xf numFmtId="3" fontId="2" fillId="0" borderId="0" xfId="0" applyNumberFormat="1" applyFont="1"/>
    <xf numFmtId="0" fontId="6" fillId="3" borderId="7" xfId="0" applyFont="1" applyFill="1" applyBorder="1" applyAlignment="1">
      <alignment horizontal="left" indent="1"/>
    </xf>
    <xf numFmtId="1" fontId="6" fillId="3" borderId="7" xfId="0" applyNumberFormat="1" applyFont="1" applyFill="1" applyBorder="1" applyAlignment="1">
      <alignment horizontal="left" indent="1"/>
    </xf>
    <xf numFmtId="10" fontId="6" fillId="3" borderId="7" xfId="0" applyNumberFormat="1" applyFont="1" applyFill="1" applyBorder="1" applyAlignment="1">
      <alignment horizontal="left" indent="1"/>
    </xf>
    <xf numFmtId="0" fontId="13" fillId="3" borderId="6" xfId="0" applyFont="1" applyFill="1" applyBorder="1" applyAlignment="1">
      <alignment horizontal="left" indent="1"/>
    </xf>
    <xf numFmtId="2" fontId="6" fillId="3" borderId="4" xfId="0" applyNumberFormat="1" applyFont="1" applyFill="1" applyBorder="1" applyAlignment="1">
      <alignment horizontal="left" indent="1"/>
    </xf>
    <xf numFmtId="164" fontId="2" fillId="2" borderId="3" xfId="0" applyNumberFormat="1" applyFont="1" applyFill="1" applyBorder="1" applyAlignment="1">
      <alignment horizontal="right" indent="1"/>
    </xf>
    <xf numFmtId="164" fontId="6" fillId="0" borderId="8" xfId="0" applyNumberFormat="1" applyFont="1" applyBorder="1" applyAlignment="1">
      <alignment horizontal="right" indent="1"/>
    </xf>
    <xf numFmtId="164" fontId="6" fillId="0" borderId="0" xfId="0" applyNumberFormat="1" applyFont="1" applyAlignment="1">
      <alignment horizontal="right" indent="1"/>
    </xf>
    <xf numFmtId="2" fontId="6" fillId="3" borderId="4" xfId="0" applyNumberFormat="1" applyFont="1" applyFill="1" applyBorder="1" applyAlignment="1">
      <alignment horizontal="right" indent="1"/>
    </xf>
    <xf numFmtId="2" fontId="2" fillId="2" borderId="5" xfId="0" applyNumberFormat="1" applyFont="1" applyFill="1" applyBorder="1" applyAlignment="1">
      <alignment horizontal="right" indent="1"/>
    </xf>
    <xf numFmtId="0" fontId="6" fillId="3" borderId="6" xfId="0" applyFont="1" applyFill="1" applyBorder="1" applyAlignment="1">
      <alignment horizontal="right" indent="1"/>
    </xf>
    <xf numFmtId="10" fontId="6" fillId="3" borderId="7" xfId="0" applyNumberFormat="1" applyFont="1" applyFill="1" applyBorder="1" applyAlignment="1">
      <alignment horizontal="right" indent="1"/>
    </xf>
    <xf numFmtId="1" fontId="2" fillId="0" borderId="0" xfId="0" applyNumberFormat="1" applyFont="1" applyAlignment="1">
      <alignment horizontal="right" indent="1"/>
    </xf>
    <xf numFmtId="0" fontId="4" fillId="0" borderId="12" xfId="0" applyFont="1" applyBorder="1"/>
    <xf numFmtId="0" fontId="3" fillId="0" borderId="9" xfId="0" applyFont="1" applyBorder="1"/>
    <xf numFmtId="0" fontId="3" fillId="0" borderId="13" xfId="0" applyFont="1" applyBorder="1"/>
    <xf numFmtId="0" fontId="3" fillId="0" borderId="10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0" fontId="4" fillId="0" borderId="20" xfId="0" applyFont="1" applyBorder="1"/>
    <xf numFmtId="0" fontId="10" fillId="0" borderId="2" xfId="0" applyFont="1" applyBorder="1"/>
    <xf numFmtId="0" fontId="10" fillId="0" borderId="12" xfId="0" applyFont="1" applyBorder="1"/>
    <xf numFmtId="0" fontId="10" fillId="0" borderId="15" xfId="0" applyFont="1" applyBorder="1"/>
    <xf numFmtId="0" fontId="4" fillId="0" borderId="20" xfId="0" applyFont="1" applyBorder="1" applyAlignment="1">
      <alignment horizontal="right"/>
    </xf>
    <xf numFmtId="0" fontId="4" fillId="0" borderId="2" xfId="0" applyFont="1" applyBorder="1" applyAlignment="1">
      <alignment horizontal="left"/>
    </xf>
    <xf numFmtId="0" fontId="4" fillId="2" borderId="12" xfId="0" applyFont="1" applyFill="1" applyBorder="1"/>
    <xf numFmtId="0" fontId="4" fillId="0" borderId="21" xfId="0" applyFont="1" applyBorder="1"/>
    <xf numFmtId="10" fontId="4" fillId="0" borderId="1" xfId="0" applyNumberFormat="1" applyFont="1" applyBorder="1"/>
    <xf numFmtId="0" fontId="2" fillId="0" borderId="14" xfId="0" applyFont="1" applyBorder="1"/>
    <xf numFmtId="0" fontId="3" fillId="0" borderId="13" xfId="0" applyFont="1" applyBorder="1" applyAlignment="1">
      <alignment horizontal="right"/>
    </xf>
    <xf numFmtId="0" fontId="4" fillId="5" borderId="18" xfId="0" applyFont="1" applyFill="1" applyBorder="1"/>
    <xf numFmtId="0" fontId="4" fillId="5" borderId="22" xfId="0" applyFont="1" applyFill="1" applyBorder="1"/>
    <xf numFmtId="0" fontId="4" fillId="5" borderId="21" xfId="0" applyFont="1" applyFill="1" applyBorder="1"/>
    <xf numFmtId="10" fontId="4" fillId="0" borderId="5" xfId="0" applyNumberFormat="1" applyFont="1" applyBorder="1"/>
    <xf numFmtId="9" fontId="6" fillId="3" borderId="5" xfId="0" applyNumberFormat="1" applyFont="1" applyFill="1" applyBorder="1" applyAlignment="1">
      <alignment horizontal="left" indent="1"/>
    </xf>
    <xf numFmtId="9" fontId="6" fillId="3" borderId="5" xfId="0" applyNumberFormat="1" applyFont="1" applyFill="1" applyBorder="1" applyAlignment="1">
      <alignment horizontal="right" indent="1"/>
    </xf>
    <xf numFmtId="0" fontId="3" fillId="0" borderId="23" xfId="0" applyFont="1" applyBorder="1" applyAlignment="1">
      <alignment horizontal="left"/>
    </xf>
    <xf numFmtId="0" fontId="2" fillId="2" borderId="24" xfId="0" applyFont="1" applyFill="1" applyBorder="1" applyAlignment="1">
      <alignment horizontal="right" indent="1"/>
    </xf>
    <xf numFmtId="0" fontId="2" fillId="2" borderId="24" xfId="0" applyFont="1" applyFill="1" applyBorder="1" applyAlignment="1">
      <alignment horizontal="left"/>
    </xf>
    <xf numFmtId="164" fontId="6" fillId="3" borderId="24" xfId="0" applyNumberFormat="1" applyFont="1" applyFill="1" applyBorder="1" applyAlignment="1">
      <alignment horizontal="right" indent="1"/>
    </xf>
    <xf numFmtId="2" fontId="2" fillId="2" borderId="24" xfId="0" applyNumberFormat="1" applyFont="1" applyFill="1" applyBorder="1" applyAlignment="1">
      <alignment horizontal="right" indent="1"/>
    </xf>
    <xf numFmtId="2" fontId="2" fillId="2" borderId="25" xfId="0" applyNumberFormat="1" applyFont="1" applyFill="1" applyBorder="1" applyAlignment="1">
      <alignment horizontal="right" indent="1"/>
    </xf>
    <xf numFmtId="2" fontId="6" fillId="3" borderId="24" xfId="0" applyNumberFormat="1" applyFont="1" applyFill="1" applyBorder="1" applyAlignment="1">
      <alignment horizontal="right" indent="1"/>
    </xf>
    <xf numFmtId="9" fontId="6" fillId="3" borderId="25" xfId="0" applyNumberFormat="1" applyFont="1" applyFill="1" applyBorder="1" applyAlignment="1">
      <alignment horizontal="right" indent="1"/>
    </xf>
    <xf numFmtId="0" fontId="6" fillId="3" borderId="23" xfId="0" applyFont="1" applyFill="1" applyBorder="1" applyAlignment="1">
      <alignment horizontal="right" indent="1"/>
    </xf>
    <xf numFmtId="164" fontId="6" fillId="3" borderId="26" xfId="0" applyNumberFormat="1" applyFont="1" applyFill="1" applyBorder="1" applyAlignment="1">
      <alignment horizontal="right" indent="1"/>
    </xf>
    <xf numFmtId="10" fontId="6" fillId="3" borderId="26" xfId="0" applyNumberFormat="1" applyFont="1" applyFill="1" applyBorder="1" applyAlignment="1">
      <alignment horizontal="right" indent="1"/>
    </xf>
    <xf numFmtId="164" fontId="2" fillId="2" borderId="24" xfId="0" applyNumberFormat="1" applyFont="1" applyFill="1" applyBorder="1" applyAlignment="1">
      <alignment horizontal="right" indent="1"/>
    </xf>
    <xf numFmtId="164" fontId="6" fillId="3" borderId="5" xfId="0" applyNumberFormat="1" applyFont="1" applyFill="1" applyBorder="1" applyAlignment="1">
      <alignment horizontal="right" indent="1"/>
    </xf>
    <xf numFmtId="0" fontId="4" fillId="0" borderId="3" xfId="0" applyFont="1" applyBorder="1" applyAlignment="1">
      <alignment horizontal="left"/>
    </xf>
    <xf numFmtId="0" fontId="4" fillId="5" borderId="29" xfId="0" applyFont="1" applyFill="1" applyBorder="1"/>
    <xf numFmtId="0" fontId="4" fillId="0" borderId="30" xfId="0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2" fontId="6" fillId="3" borderId="24" xfId="0" applyNumberFormat="1" applyFont="1" applyFill="1" applyBorder="1" applyAlignment="1">
      <alignment horizontal="right"/>
    </xf>
    <xf numFmtId="2" fontId="2" fillId="2" borderId="24" xfId="0" applyNumberFormat="1" applyFont="1" applyFill="1" applyBorder="1" applyAlignment="1">
      <alignment horizontal="left"/>
    </xf>
    <xf numFmtId="2" fontId="2" fillId="2" borderId="25" xfId="0" applyNumberFormat="1" applyFont="1" applyFill="1" applyBorder="1" applyAlignment="1">
      <alignment horizontal="left"/>
    </xf>
    <xf numFmtId="164" fontId="2" fillId="2" borderId="23" xfId="0" applyNumberFormat="1" applyFont="1" applyFill="1" applyBorder="1" applyAlignment="1">
      <alignment horizontal="right" indent="1"/>
    </xf>
    <xf numFmtId="164" fontId="13" fillId="3" borderId="23" xfId="0" applyNumberFormat="1" applyFont="1" applyFill="1" applyBorder="1" applyAlignment="1">
      <alignment horizontal="right" indent="1"/>
    </xf>
    <xf numFmtId="9" fontId="6" fillId="3" borderId="26" xfId="1" applyFont="1" applyFill="1" applyBorder="1" applyAlignment="1">
      <alignment horizontal="right" indent="1"/>
    </xf>
    <xf numFmtId="0" fontId="6" fillId="0" borderId="31" xfId="0" applyFont="1" applyBorder="1" applyAlignment="1">
      <alignment horizontal="left"/>
    </xf>
    <xf numFmtId="0" fontId="6" fillId="0" borderId="32" xfId="0" applyFont="1" applyBorder="1" applyAlignment="1">
      <alignment horizontal="left"/>
    </xf>
    <xf numFmtId="2" fontId="8" fillId="0" borderId="32" xfId="0" applyNumberFormat="1" applyFont="1" applyBorder="1" applyAlignment="1">
      <alignment horizontal="right"/>
    </xf>
    <xf numFmtId="0" fontId="6" fillId="0" borderId="33" xfId="0" applyFont="1" applyBorder="1" applyAlignment="1">
      <alignment horizontal="left"/>
    </xf>
    <xf numFmtId="164" fontId="8" fillId="0" borderId="32" xfId="0" applyNumberFormat="1" applyFont="1" applyBorder="1" applyAlignment="1">
      <alignment horizontal="right" indent="1"/>
    </xf>
    <xf numFmtId="164" fontId="6" fillId="0" borderId="32" xfId="0" applyNumberFormat="1" applyFont="1" applyBorder="1" applyAlignment="1">
      <alignment horizontal="right" indent="1"/>
    </xf>
    <xf numFmtId="164" fontId="6" fillId="0" borderId="34" xfId="0" applyNumberFormat="1" applyFont="1" applyBorder="1" applyAlignment="1">
      <alignment horizontal="right" indent="1"/>
    </xf>
    <xf numFmtId="164" fontId="6" fillId="0" borderId="31" xfId="0" applyNumberFormat="1" applyFont="1" applyBorder="1" applyAlignment="1">
      <alignment horizontal="right" indent="1"/>
    </xf>
    <xf numFmtId="165" fontId="6" fillId="0" borderId="34" xfId="1" applyNumberFormat="1" applyFont="1" applyBorder="1" applyAlignment="1">
      <alignment horizontal="right" indent="1"/>
    </xf>
    <xf numFmtId="0" fontId="6" fillId="3" borderId="5" xfId="0" applyFont="1" applyFill="1" applyBorder="1" applyAlignment="1">
      <alignment horizontal="left"/>
    </xf>
    <xf numFmtId="164" fontId="6" fillId="3" borderId="25" xfId="0" applyNumberFormat="1" applyFont="1" applyFill="1" applyBorder="1" applyAlignment="1">
      <alignment horizontal="right" indent="1"/>
    </xf>
    <xf numFmtId="164" fontId="6" fillId="0" borderId="33" xfId="0" applyNumberFormat="1" applyFont="1" applyBorder="1" applyAlignment="1">
      <alignment horizontal="right" indent="1"/>
    </xf>
    <xf numFmtId="0" fontId="6" fillId="3" borderId="3" xfId="0" applyFont="1" applyFill="1" applyBorder="1" applyAlignment="1">
      <alignment horizontal="left"/>
    </xf>
    <xf numFmtId="164" fontId="6" fillId="3" borderId="3" xfId="0" applyNumberFormat="1" applyFont="1" applyFill="1" applyBorder="1" applyAlignment="1">
      <alignment horizontal="right" indent="1"/>
    </xf>
    <xf numFmtId="164" fontId="6" fillId="3" borderId="27" xfId="0" applyNumberFormat="1" applyFont="1" applyFill="1" applyBorder="1" applyAlignment="1">
      <alignment horizontal="right" indent="1"/>
    </xf>
    <xf numFmtId="164" fontId="6" fillId="0" borderId="35" xfId="0" applyNumberFormat="1" applyFont="1" applyBorder="1" applyAlignment="1">
      <alignment horizontal="right" indent="1"/>
    </xf>
    <xf numFmtId="164" fontId="6" fillId="0" borderId="28" xfId="0" applyNumberFormat="1" applyFont="1" applyBorder="1" applyAlignment="1">
      <alignment horizontal="right" indent="1"/>
    </xf>
    <xf numFmtId="0" fontId="15" fillId="0" borderId="0" xfId="0" applyFont="1"/>
    <xf numFmtId="1" fontId="7" fillId="0" borderId="0" xfId="0" applyNumberFormat="1" applyFont="1" applyAlignment="1">
      <alignment horizontal="right" indent="1"/>
    </xf>
    <xf numFmtId="164" fontId="2" fillId="2" borderId="6" xfId="0" applyNumberFormat="1" applyFont="1" applyFill="1" applyBorder="1" applyAlignment="1">
      <alignment horizontal="left" indent="2"/>
    </xf>
    <xf numFmtId="0" fontId="4" fillId="0" borderId="14" xfId="0" applyFont="1" applyBorder="1" applyAlignment="1">
      <alignment horizontal="left" indent="1"/>
    </xf>
    <xf numFmtId="0" fontId="4" fillId="0" borderId="4" xfId="0" applyFont="1" applyBorder="1" applyAlignment="1">
      <alignment horizontal="left" indent="1"/>
    </xf>
    <xf numFmtId="9" fontId="6" fillId="0" borderId="34" xfId="1" applyFont="1" applyBorder="1" applyAlignment="1">
      <alignment horizontal="right" indent="1"/>
    </xf>
    <xf numFmtId="0" fontId="10" fillId="0" borderId="16" xfId="0" applyFont="1" applyBorder="1"/>
    <xf numFmtId="0" fontId="10" fillId="0" borderId="1" xfId="0" applyFont="1" applyBorder="1"/>
    <xf numFmtId="0" fontId="4" fillId="2" borderId="17" xfId="0" applyFont="1" applyFill="1" applyBorder="1"/>
    <xf numFmtId="0" fontId="4" fillId="2" borderId="2" xfId="0" applyFont="1" applyFill="1" applyBorder="1"/>
    <xf numFmtId="0" fontId="4" fillId="5" borderId="12" xfId="0" applyFont="1" applyFill="1" applyBorder="1"/>
    <xf numFmtId="0" fontId="4" fillId="5" borderId="15" xfId="0" applyFont="1" applyFill="1" applyBorder="1"/>
    <xf numFmtId="0" fontId="4" fillId="0" borderId="3" xfId="0" applyFont="1" applyBorder="1" applyAlignment="1">
      <alignment horizontal="right" indent="1"/>
    </xf>
    <xf numFmtId="0" fontId="4" fillId="0" borderId="12" xfId="0" applyFont="1" applyBorder="1" applyAlignment="1">
      <alignment horizontal="right" indent="1"/>
    </xf>
    <xf numFmtId="0" fontId="4" fillId="5" borderId="12" xfId="0" applyFont="1" applyFill="1" applyBorder="1" applyAlignment="1">
      <alignment horizontal="right" indent="1"/>
    </xf>
    <xf numFmtId="0" fontId="4" fillId="2" borderId="12" xfId="0" applyFont="1" applyFill="1" applyBorder="1" applyAlignment="1">
      <alignment horizontal="right" indent="1"/>
    </xf>
    <xf numFmtId="1" fontId="2" fillId="0" borderId="0" xfId="0" applyNumberFormat="1" applyFont="1"/>
    <xf numFmtId="9" fontId="2" fillId="0" borderId="0" xfId="1" applyFont="1"/>
    <xf numFmtId="164" fontId="2" fillId="2" borderId="6" xfId="0" applyNumberFormat="1" applyFont="1" applyFill="1" applyBorder="1" applyAlignment="1" applyProtection="1">
      <alignment horizontal="left" indent="2"/>
      <protection locked="0"/>
    </xf>
    <xf numFmtId="164" fontId="2" fillId="2" borderId="4" xfId="0" applyNumberFormat="1" applyFont="1" applyFill="1" applyBorder="1" applyAlignment="1" applyProtection="1">
      <alignment horizontal="left" indent="2"/>
      <protection locked="0"/>
    </xf>
    <xf numFmtId="164" fontId="2" fillId="2" borderId="6" xfId="0" applyNumberFormat="1" applyFont="1" applyFill="1" applyBorder="1" applyAlignment="1" applyProtection="1">
      <alignment horizontal="right" indent="1"/>
      <protection locked="0"/>
    </xf>
    <xf numFmtId="164" fontId="2" fillId="2" borderId="4" xfId="0" applyNumberFormat="1" applyFont="1" applyFill="1" applyBorder="1" applyAlignment="1" applyProtection="1">
      <alignment horizontal="right" indent="1"/>
      <protection locked="0"/>
    </xf>
    <xf numFmtId="164" fontId="3" fillId="2" borderId="4" xfId="0" applyNumberFormat="1" applyFont="1" applyFill="1" applyBorder="1" applyAlignment="1" applyProtection="1">
      <alignment horizontal="right" indent="1"/>
      <protection locked="0"/>
    </xf>
    <xf numFmtId="164" fontId="2" fillId="2" borderId="23" xfId="0" applyNumberFormat="1" applyFont="1" applyFill="1" applyBorder="1" applyAlignment="1" applyProtection="1">
      <alignment horizontal="right" indent="1"/>
      <protection locked="0"/>
    </xf>
    <xf numFmtId="164" fontId="2" fillId="2" borderId="24" xfId="0" applyNumberFormat="1" applyFont="1" applyFill="1" applyBorder="1" applyAlignment="1" applyProtection="1">
      <alignment horizontal="right" indent="1"/>
      <protection locked="0"/>
    </xf>
    <xf numFmtId="0" fontId="15" fillId="3" borderId="6" xfId="0" applyFont="1" applyFill="1" applyBorder="1" applyAlignment="1">
      <alignment horizontal="right" indent="1"/>
    </xf>
    <xf numFmtId="164" fontId="6" fillId="0" borderId="8" xfId="0" applyNumberFormat="1" applyFont="1" applyBorder="1" applyAlignment="1" applyProtection="1">
      <alignment horizontal="right" indent="1"/>
      <protection locked="0"/>
    </xf>
    <xf numFmtId="0" fontId="16" fillId="3" borderId="6" xfId="0" applyFont="1" applyFill="1" applyBorder="1" applyAlignment="1">
      <alignment horizontal="right" indent="1"/>
    </xf>
    <xf numFmtId="0" fontId="3" fillId="0" borderId="0" xfId="0" applyFont="1" applyAlignment="1">
      <alignment shrinkToFit="1"/>
    </xf>
    <xf numFmtId="0" fontId="17" fillId="0" borderId="0" xfId="0" applyFont="1"/>
    <xf numFmtId="2" fontId="6" fillId="7" borderId="4" xfId="0" applyNumberFormat="1" applyFont="1" applyFill="1" applyBorder="1" applyAlignment="1">
      <alignment horizontal="left" indent="1"/>
    </xf>
    <xf numFmtId="0" fontId="2" fillId="0" borderId="4" xfId="0" applyFont="1" applyBorder="1" applyAlignment="1">
      <alignment horizontal="right" indent="1"/>
    </xf>
    <xf numFmtId="0" fontId="2" fillId="0" borderId="4" xfId="0" applyFont="1" applyBorder="1" applyAlignment="1">
      <alignment horizontal="left"/>
    </xf>
    <xf numFmtId="164" fontId="6" fillId="7" borderId="4" xfId="0" applyNumberFormat="1" applyFont="1" applyFill="1" applyBorder="1" applyAlignment="1">
      <alignment horizontal="right" indent="1"/>
    </xf>
    <xf numFmtId="2" fontId="6" fillId="7" borderId="4" xfId="0" applyNumberFormat="1" applyFont="1" applyFill="1" applyBorder="1" applyAlignment="1">
      <alignment horizontal="right"/>
    </xf>
    <xf numFmtId="0" fontId="17" fillId="0" borderId="0" xfId="0" applyFont="1" applyAlignment="1">
      <alignment shrinkToFit="1"/>
    </xf>
    <xf numFmtId="2" fontId="2" fillId="0" borderId="4" xfId="0" applyNumberFormat="1" applyFont="1" applyBorder="1" applyAlignment="1">
      <alignment horizontal="right" indent="1"/>
    </xf>
    <xf numFmtId="2" fontId="2" fillId="0" borderId="5" xfId="0" applyNumberFormat="1" applyFont="1" applyBorder="1" applyAlignment="1">
      <alignment horizontal="right" indent="1"/>
    </xf>
    <xf numFmtId="9" fontId="6" fillId="3" borderId="7" xfId="0" applyNumberFormat="1" applyFont="1" applyFill="1" applyBorder="1" applyAlignment="1">
      <alignment horizontal="right" indent="1"/>
    </xf>
    <xf numFmtId="164" fontId="2" fillId="2" borderId="24" xfId="0" applyNumberFormat="1" applyFont="1" applyFill="1" applyBorder="1" applyAlignment="1">
      <alignment horizontal="left" indent="2"/>
    </xf>
    <xf numFmtId="0" fontId="2" fillId="2" borderId="12" xfId="0" applyFont="1" applyFill="1" applyBorder="1" applyAlignment="1">
      <alignment horizontal="right" indent="1"/>
    </xf>
    <xf numFmtId="2" fontId="2" fillId="2" borderId="12" xfId="0" applyNumberFormat="1" applyFont="1" applyFill="1" applyBorder="1" applyAlignment="1">
      <alignment horizontal="right" indent="1"/>
    </xf>
    <xf numFmtId="0" fontId="2" fillId="0" borderId="0" xfId="0" applyFont="1" applyBorder="1" applyAlignment="1">
      <alignment shrinkToFit="1"/>
    </xf>
    <xf numFmtId="0" fontId="4" fillId="0" borderId="2" xfId="0" applyFont="1" applyBorder="1" applyAlignment="1">
      <alignment horizontal="left" indent="1"/>
    </xf>
    <xf numFmtId="164" fontId="2" fillId="2" borderId="27" xfId="0" applyNumberFormat="1" applyFont="1" applyFill="1" applyBorder="1" applyAlignment="1">
      <alignment horizontal="left" indent="2"/>
    </xf>
    <xf numFmtId="164" fontId="2" fillId="2" borderId="3" xfId="0" applyNumberFormat="1" applyFont="1" applyFill="1" applyBorder="1" applyAlignment="1" applyProtection="1">
      <alignment horizontal="right" indent="1"/>
      <protection locked="0"/>
    </xf>
    <xf numFmtId="164" fontId="2" fillId="2" borderId="27" xfId="0" applyNumberFormat="1" applyFont="1" applyFill="1" applyBorder="1" applyAlignment="1">
      <alignment horizontal="right" indent="1"/>
    </xf>
    <xf numFmtId="2" fontId="2" fillId="2" borderId="26" xfId="0" applyNumberFormat="1" applyFont="1" applyFill="1" applyBorder="1" applyAlignment="1">
      <alignment horizontal="left"/>
    </xf>
    <xf numFmtId="2" fontId="2" fillId="2" borderId="7" xfId="0" applyNumberFormat="1" applyFont="1" applyFill="1" applyBorder="1" applyAlignment="1">
      <alignment horizontal="right" indent="1"/>
    </xf>
    <xf numFmtId="2" fontId="2" fillId="2" borderId="20" xfId="0" applyNumberFormat="1" applyFont="1" applyFill="1" applyBorder="1" applyAlignment="1">
      <alignment horizontal="right" indent="1"/>
    </xf>
    <xf numFmtId="2" fontId="2" fillId="2" borderId="26" xfId="0" applyNumberFormat="1" applyFont="1" applyFill="1" applyBorder="1" applyAlignment="1">
      <alignment horizontal="right" indent="1"/>
    </xf>
    <xf numFmtId="0" fontId="6" fillId="0" borderId="34" xfId="0" applyFont="1" applyBorder="1" applyAlignment="1">
      <alignment horizontal="right" indent="1"/>
    </xf>
    <xf numFmtId="166" fontId="3" fillId="0" borderId="6" xfId="0" applyNumberFormat="1" applyFont="1" applyBorder="1" applyAlignment="1">
      <alignment horizontal="left"/>
    </xf>
    <xf numFmtId="164" fontId="6" fillId="3" borderId="6" xfId="0" applyNumberFormat="1" applyFont="1" applyFill="1" applyBorder="1"/>
    <xf numFmtId="164" fontId="6" fillId="3" borderId="4" xfId="0" applyNumberFormat="1" applyFont="1" applyFill="1" applyBorder="1"/>
    <xf numFmtId="164" fontId="6" fillId="3" borderId="4" xfId="0" applyNumberFormat="1" applyFont="1" applyFill="1" applyBorder="1" applyAlignment="1">
      <alignment horizontal="left" indent="3"/>
    </xf>
    <xf numFmtId="164" fontId="6" fillId="3" borderId="3" xfId="0" applyNumberFormat="1" applyFont="1" applyFill="1" applyBorder="1"/>
    <xf numFmtId="164" fontId="8" fillId="3" borderId="4" xfId="0" applyNumberFormat="1" applyFont="1" applyFill="1" applyBorder="1" applyAlignment="1">
      <alignment horizontal="right" indent="1"/>
    </xf>
    <xf numFmtId="164" fontId="8" fillId="3" borderId="12" xfId="0" applyNumberFormat="1" applyFont="1" applyFill="1" applyBorder="1" applyAlignment="1">
      <alignment horizontal="right" indent="1"/>
    </xf>
    <xf numFmtId="164" fontId="8" fillId="7" borderId="4" xfId="0" applyNumberFormat="1" applyFont="1" applyFill="1" applyBorder="1" applyAlignment="1">
      <alignment horizontal="right" indent="1"/>
    </xf>
    <xf numFmtId="14" fontId="2" fillId="0" borderId="0" xfId="0" applyNumberFormat="1" applyFont="1"/>
    <xf numFmtId="164" fontId="2" fillId="8" borderId="6" xfId="0" applyNumberFormat="1" applyFont="1" applyFill="1" applyBorder="1" applyAlignment="1" applyProtection="1">
      <alignment horizontal="right" indent="1"/>
      <protection locked="0"/>
    </xf>
    <xf numFmtId="164" fontId="2" fillId="8" borderId="4" xfId="0" applyNumberFormat="1" applyFont="1" applyFill="1" applyBorder="1" applyAlignment="1" applyProtection="1">
      <alignment horizontal="right" indent="1"/>
      <protection locked="0"/>
    </xf>
    <xf numFmtId="164" fontId="2" fillId="8" borderId="2" xfId="0" applyNumberFormat="1" applyFont="1" applyFill="1" applyBorder="1" applyAlignment="1" applyProtection="1">
      <alignment horizontal="right" indent="1"/>
      <protection locked="0"/>
    </xf>
    <xf numFmtId="164" fontId="2" fillId="8" borderId="12" xfId="0" applyNumberFormat="1" applyFont="1" applyFill="1" applyBorder="1" applyAlignment="1" applyProtection="1">
      <alignment horizontal="right" indent="1"/>
      <protection locked="0"/>
    </xf>
    <xf numFmtId="164" fontId="2" fillId="8" borderId="3" xfId="0" applyNumberFormat="1" applyFont="1" applyFill="1" applyBorder="1" applyAlignment="1" applyProtection="1">
      <alignment horizontal="right" indent="1"/>
      <protection locked="0"/>
    </xf>
    <xf numFmtId="164" fontId="3" fillId="8" borderId="4" xfId="0" applyNumberFormat="1" applyFont="1" applyFill="1" applyBorder="1" applyAlignment="1" applyProtection="1">
      <alignment horizontal="right" indent="1"/>
      <protection locked="0"/>
    </xf>
    <xf numFmtId="0" fontId="2" fillId="8" borderId="0" xfId="0" applyFont="1" applyFill="1"/>
    <xf numFmtId="164" fontId="8" fillId="3" borderId="24" xfId="0" applyNumberFormat="1" applyFont="1" applyFill="1" applyBorder="1" applyAlignment="1">
      <alignment horizontal="right" indent="1"/>
    </xf>
    <xf numFmtId="164" fontId="2" fillId="2" borderId="27" xfId="0" applyNumberFormat="1" applyFont="1" applyFill="1" applyBorder="1" applyAlignment="1" applyProtection="1">
      <alignment horizontal="right" indent="1"/>
      <protection locked="0"/>
    </xf>
    <xf numFmtId="0" fontId="15" fillId="3" borderId="23" xfId="0" applyFont="1" applyFill="1" applyBorder="1" applyAlignment="1">
      <alignment horizontal="right" indent="1"/>
    </xf>
    <xf numFmtId="0" fontId="9" fillId="0" borderId="0" xfId="0" applyFont="1" applyBorder="1" applyAlignment="1">
      <alignment horizontal="left"/>
    </xf>
    <xf numFmtId="167" fontId="2" fillId="0" borderId="0" xfId="0" applyNumberFormat="1" applyFont="1"/>
    <xf numFmtId="164" fontId="2" fillId="0" borderId="0" xfId="0" applyNumberFormat="1" applyFont="1" applyAlignment="1">
      <alignment horizontal="right" indent="1"/>
    </xf>
    <xf numFmtId="0" fontId="3" fillId="0" borderId="36" xfId="0" applyFont="1" applyBorder="1"/>
    <xf numFmtId="0" fontId="3" fillId="0" borderId="37" xfId="0" applyFont="1" applyBorder="1"/>
    <xf numFmtId="0" fontId="2" fillId="0" borderId="37" xfId="0" applyFont="1" applyBorder="1"/>
    <xf numFmtId="9" fontId="6" fillId="3" borderId="5" xfId="1" applyFont="1" applyFill="1" applyBorder="1" applyAlignment="1">
      <alignment horizontal="left"/>
    </xf>
    <xf numFmtId="165" fontId="6" fillId="3" borderId="5" xfId="1" applyNumberFormat="1" applyFont="1" applyFill="1" applyBorder="1" applyAlignment="1">
      <alignment horizontal="right" indent="1"/>
    </xf>
    <xf numFmtId="9" fontId="6" fillId="3" borderId="5" xfId="1" applyFont="1" applyFill="1" applyBorder="1" applyAlignment="1">
      <alignment horizontal="right" indent="1"/>
    </xf>
    <xf numFmtId="9" fontId="6" fillId="3" borderId="25" xfId="1" applyFont="1" applyFill="1" applyBorder="1" applyAlignment="1">
      <alignment horizontal="right" indent="1"/>
    </xf>
    <xf numFmtId="0" fontId="2" fillId="0" borderId="4" xfId="0" applyFont="1" applyBorder="1"/>
    <xf numFmtId="167" fontId="2" fillId="0" borderId="4" xfId="0" applyNumberFormat="1" applyFont="1" applyBorder="1"/>
    <xf numFmtId="164" fontId="6" fillId="3" borderId="7" xfId="0" applyNumberFormat="1" applyFont="1" applyFill="1" applyBorder="1" applyAlignment="1" applyProtection="1">
      <alignment horizontal="right" indent="1"/>
      <protection locked="0"/>
    </xf>
    <xf numFmtId="14" fontId="2" fillId="0" borderId="11" xfId="0" applyNumberFormat="1" applyFont="1" applyBorder="1" applyAlignment="1" applyProtection="1">
      <protection locked="0"/>
    </xf>
    <xf numFmtId="0" fontId="0" fillId="0" borderId="11" xfId="0" applyBorder="1" applyAlignment="1"/>
    <xf numFmtId="0" fontId="9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CC"/>
      <color rgb="FF0000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8983E-5E93-4B2E-80B3-C1AD25C67C58}">
  <sheetPr>
    <tabColor rgb="FFFFFF00"/>
    <pageSetUpPr fitToPage="1"/>
  </sheetPr>
  <dimension ref="A1:V35"/>
  <sheetViews>
    <sheetView tabSelected="1" topLeftCell="B1" zoomScale="75" zoomScaleNormal="75" workbookViewId="0">
      <selection activeCell="N1" sqref="N1:P1"/>
    </sheetView>
  </sheetViews>
  <sheetFormatPr defaultColWidth="9.140625" defaultRowHeight="15" x14ac:dyDescent="0.2"/>
  <cols>
    <col min="1" max="1" width="42.5703125" style="16" customWidth="1"/>
    <col min="2" max="2" width="13.5703125" style="16" customWidth="1"/>
    <col min="3" max="3" width="12.42578125" style="16" customWidth="1"/>
    <col min="4" max="4" width="3.85546875" style="16" customWidth="1"/>
    <col min="5" max="5" width="10.85546875" style="16" customWidth="1"/>
    <col min="6" max="6" width="9.42578125" style="16" customWidth="1"/>
    <col min="7" max="7" width="11" style="16" customWidth="1"/>
    <col min="8" max="8" width="16" style="16" customWidth="1"/>
    <col min="9" max="9" width="15.5703125" style="16" customWidth="1"/>
    <col min="10" max="10" width="10.140625" style="16" customWidth="1"/>
    <col min="11" max="11" width="11" style="16" customWidth="1"/>
    <col min="12" max="12" width="11.42578125" style="16" customWidth="1"/>
    <col min="13" max="13" width="10" style="16" customWidth="1"/>
    <col min="14" max="14" width="11.28515625" style="16" customWidth="1"/>
    <col min="15" max="15" width="13.140625" style="16" customWidth="1"/>
    <col min="16" max="16" width="10.42578125" style="43" customWidth="1"/>
    <col min="17" max="18" width="12.85546875" style="16" customWidth="1"/>
    <col min="19" max="19" width="12.85546875" style="16" hidden="1" customWidth="1"/>
    <col min="20" max="20" width="12.85546875" style="16" customWidth="1"/>
    <col min="21" max="21" width="12.42578125" style="16" customWidth="1"/>
    <col min="22" max="22" width="14.85546875" style="16" customWidth="1"/>
    <col min="23" max="16384" width="9.140625" style="16"/>
  </cols>
  <sheetData>
    <row r="1" spans="1:22" ht="15.75" thickBot="1" x14ac:dyDescent="0.25">
      <c r="A1" s="16" t="s">
        <v>46</v>
      </c>
      <c r="K1" s="16" t="s">
        <v>31</v>
      </c>
      <c r="N1" s="239">
        <f>'P3 Housing (8)'!N1:P1</f>
        <v>44178</v>
      </c>
      <c r="O1" s="240"/>
      <c r="P1" s="240"/>
    </row>
    <row r="2" spans="1:22" x14ac:dyDescent="0.2">
      <c r="A2" s="16" t="s">
        <v>47</v>
      </c>
      <c r="N2" s="34"/>
      <c r="O2" s="35"/>
      <c r="P2" s="46"/>
    </row>
    <row r="3" spans="1:22" x14ac:dyDescent="0.2">
      <c r="A3" s="16" t="s">
        <v>48</v>
      </c>
      <c r="I3" s="215"/>
      <c r="N3" s="34"/>
      <c r="O3" s="35"/>
      <c r="P3" s="46"/>
    </row>
    <row r="4" spans="1:22" x14ac:dyDescent="0.2">
      <c r="N4" s="34"/>
      <c r="O4" s="35"/>
      <c r="P4" s="46"/>
    </row>
    <row r="5" spans="1:22" ht="15.75" thickBot="1" x14ac:dyDescent="0.25"/>
    <row r="6" spans="1:22" s="17" customFormat="1" ht="18" customHeight="1" thickBot="1" x14ac:dyDescent="0.3">
      <c r="A6" s="17" t="s">
        <v>34</v>
      </c>
      <c r="B6" s="88"/>
      <c r="C6" s="89" t="s">
        <v>27</v>
      </c>
      <c r="D6" s="89"/>
      <c r="E6" s="89"/>
      <c r="F6" s="89"/>
      <c r="G6" s="89"/>
      <c r="H6" s="88" t="s">
        <v>113</v>
      </c>
      <c r="I6" s="89"/>
      <c r="J6" s="89"/>
      <c r="K6" s="90"/>
      <c r="L6" s="88" t="s">
        <v>28</v>
      </c>
      <c r="M6" s="89"/>
      <c r="N6" s="90"/>
      <c r="O6" s="88" t="s">
        <v>29</v>
      </c>
      <c r="P6" s="107"/>
      <c r="Q6" s="89"/>
      <c r="R6" s="89"/>
      <c r="S6" s="89"/>
      <c r="T6" s="89"/>
      <c r="U6" s="90"/>
      <c r="V6" s="229"/>
    </row>
    <row r="7" spans="1:22" ht="15.75" x14ac:dyDescent="0.25">
      <c r="B7" s="95" t="s">
        <v>1</v>
      </c>
      <c r="C7" s="93" t="s">
        <v>2</v>
      </c>
      <c r="D7" s="94"/>
      <c r="E7" s="92" t="s">
        <v>4</v>
      </c>
      <c r="F7" s="93" t="s">
        <v>5</v>
      </c>
      <c r="G7" s="93" t="s">
        <v>6</v>
      </c>
      <c r="H7" s="95" t="s">
        <v>2</v>
      </c>
      <c r="I7" s="100" t="s">
        <v>4</v>
      </c>
      <c r="J7" s="92" t="s">
        <v>4</v>
      </c>
      <c r="K7" s="96" t="s">
        <v>11</v>
      </c>
      <c r="L7" s="95" t="s">
        <v>14</v>
      </c>
      <c r="M7" s="100" t="s">
        <v>14</v>
      </c>
      <c r="N7" s="93" t="s">
        <v>14</v>
      </c>
      <c r="O7" s="108" t="s">
        <v>2</v>
      </c>
      <c r="P7" s="130" t="s">
        <v>21</v>
      </c>
      <c r="Q7" s="94" t="s">
        <v>2</v>
      </c>
      <c r="R7" s="161" t="s">
        <v>4</v>
      </c>
      <c r="S7" s="166" t="s">
        <v>45</v>
      </c>
      <c r="T7" s="163" t="s">
        <v>19</v>
      </c>
      <c r="U7" s="109" t="s">
        <v>11</v>
      </c>
      <c r="V7" s="230" t="s">
        <v>115</v>
      </c>
    </row>
    <row r="8" spans="1:22" ht="15.75" x14ac:dyDescent="0.25">
      <c r="B8" s="91" t="s">
        <v>0</v>
      </c>
      <c r="C8" s="18" t="s">
        <v>3</v>
      </c>
      <c r="D8" s="19"/>
      <c r="E8" s="87" t="s">
        <v>3</v>
      </c>
      <c r="F8" s="18" t="s">
        <v>6</v>
      </c>
      <c r="G8" s="93" t="s">
        <v>24</v>
      </c>
      <c r="H8" s="95" t="s">
        <v>13</v>
      </c>
      <c r="I8" s="99" t="s">
        <v>8</v>
      </c>
      <c r="J8" s="87" t="s">
        <v>9</v>
      </c>
      <c r="K8" s="97" t="s">
        <v>10</v>
      </c>
      <c r="L8" s="95" t="s">
        <v>2</v>
      </c>
      <c r="M8" s="100" t="s">
        <v>4</v>
      </c>
      <c r="N8" s="93" t="s">
        <v>4</v>
      </c>
      <c r="O8" s="108" t="s">
        <v>20</v>
      </c>
      <c r="P8" s="130" t="s">
        <v>22</v>
      </c>
      <c r="Q8" s="94" t="s">
        <v>12</v>
      </c>
      <c r="R8" s="161" t="s">
        <v>18</v>
      </c>
      <c r="S8" s="166" t="s">
        <v>4</v>
      </c>
      <c r="T8" s="163" t="s">
        <v>23</v>
      </c>
      <c r="U8" s="110" t="s">
        <v>42</v>
      </c>
      <c r="V8" s="231" t="s">
        <v>116</v>
      </c>
    </row>
    <row r="9" spans="1:22" ht="15.75" x14ac:dyDescent="0.25">
      <c r="B9" s="91"/>
      <c r="C9" s="87"/>
      <c r="D9" s="87"/>
      <c r="E9" s="87"/>
      <c r="F9" s="18"/>
      <c r="G9" s="93" t="s">
        <v>25</v>
      </c>
      <c r="H9" s="91" t="s">
        <v>7</v>
      </c>
      <c r="I9" s="98"/>
      <c r="J9" s="87"/>
      <c r="K9" s="12"/>
      <c r="L9" s="91"/>
      <c r="M9" s="99" t="s">
        <v>17</v>
      </c>
      <c r="N9" s="18" t="s">
        <v>16</v>
      </c>
      <c r="O9" s="106"/>
      <c r="P9" s="131" t="s">
        <v>20</v>
      </c>
      <c r="Q9" s="102"/>
      <c r="R9" s="162" t="s">
        <v>15</v>
      </c>
      <c r="S9" s="165" t="s">
        <v>9</v>
      </c>
      <c r="T9" s="164" t="s">
        <v>15</v>
      </c>
      <c r="U9" s="104"/>
      <c r="V9" s="231" t="s">
        <v>24</v>
      </c>
    </row>
    <row r="10" spans="1:22" x14ac:dyDescent="0.2">
      <c r="B10" s="22"/>
      <c r="C10" s="20" t="s">
        <v>30</v>
      </c>
      <c r="D10" s="20"/>
      <c r="E10" s="20"/>
      <c r="F10" s="21"/>
      <c r="G10" s="18" t="s">
        <v>26</v>
      </c>
      <c r="H10" s="91"/>
      <c r="I10" s="20"/>
      <c r="J10" s="20"/>
      <c r="K10" s="13"/>
      <c r="L10" s="22"/>
      <c r="M10" s="87"/>
      <c r="N10" s="18"/>
      <c r="O10" s="106"/>
      <c r="P10" s="101"/>
      <c r="Q10" s="127"/>
      <c r="R10" s="87"/>
      <c r="S10" s="87"/>
      <c r="T10" s="103"/>
      <c r="U10" s="23"/>
      <c r="V10" s="231" t="s">
        <v>117</v>
      </c>
    </row>
    <row r="11" spans="1:22" ht="15.75" x14ac:dyDescent="0.25">
      <c r="B11" s="24"/>
      <c r="C11" s="25"/>
      <c r="D11" s="25"/>
      <c r="E11" s="44"/>
      <c r="F11" s="28"/>
      <c r="G11" s="26"/>
      <c r="H11" s="58"/>
      <c r="I11" s="59"/>
      <c r="J11" s="39"/>
      <c r="K11" s="37"/>
      <c r="L11" s="27"/>
      <c r="M11" s="25"/>
      <c r="N11" s="147"/>
      <c r="O11" s="38"/>
      <c r="P11" s="47"/>
      <c r="Q11" s="150"/>
      <c r="R11" s="36"/>
      <c r="S11" s="36"/>
      <c r="T11" s="36"/>
      <c r="U11" s="232"/>
      <c r="V11" s="236"/>
    </row>
    <row r="12" spans="1:22" ht="15.75" x14ac:dyDescent="0.25">
      <c r="A12" s="16" t="s">
        <v>95</v>
      </c>
      <c r="B12" s="51">
        <v>19.027000000000001</v>
      </c>
      <c r="C12" s="25">
        <f>'ILM (8)'!C40</f>
        <v>3196</v>
      </c>
      <c r="D12" s="25"/>
      <c r="E12" s="44">
        <f>'ILM (8)'!E40</f>
        <v>506</v>
      </c>
      <c r="F12" s="28">
        <f>'ILM (8)'!F40</f>
        <v>0.15832290362953691</v>
      </c>
      <c r="G12" s="26"/>
      <c r="H12" s="58">
        <f>'ILM (8)'!H40</f>
        <v>116</v>
      </c>
      <c r="I12" s="59">
        <f>'ILM (8)'!I40</f>
        <v>54</v>
      </c>
      <c r="J12" s="65">
        <f>'ILM (8)'!J40</f>
        <v>27.294117647058822</v>
      </c>
      <c r="K12" s="63">
        <f>'ILM (8)'!K40</f>
        <v>0.50544662309368193</v>
      </c>
      <c r="L12" s="58">
        <f>'ILM (8)'!L40</f>
        <v>1010</v>
      </c>
      <c r="M12" s="59">
        <f>'ILM (8)'!M40</f>
        <v>436</v>
      </c>
      <c r="N12" s="126">
        <f>'ILM (8)'!N40</f>
        <v>212.42485969652878</v>
      </c>
      <c r="O12" s="64">
        <f>'ILM (8)'!O40</f>
        <v>4268</v>
      </c>
      <c r="P12" s="60">
        <f>'ILM (8)'!P40</f>
        <v>266.28102265641235</v>
      </c>
      <c r="Q12" s="151">
        <f>'ILM (8)'!Q40</f>
        <v>1126</v>
      </c>
      <c r="R12" s="65">
        <f>'ILM (8)'!R40</f>
        <v>490</v>
      </c>
      <c r="S12" s="65">
        <v>560</v>
      </c>
      <c r="T12" s="65">
        <f>'ILM (8)'!T40</f>
        <v>239.71897734358762</v>
      </c>
      <c r="U12" s="233">
        <f>'ILM (8)'!U40</f>
        <v>0.48922240274201556</v>
      </c>
      <c r="V12" s="237">
        <f>E12-R12</f>
        <v>16</v>
      </c>
    </row>
    <row r="13" spans="1:22" ht="15.75" x14ac:dyDescent="0.25">
      <c r="B13" s="24"/>
      <c r="C13" s="25"/>
      <c r="D13" s="25"/>
      <c r="E13" s="44"/>
      <c r="F13" s="28"/>
      <c r="G13" s="26"/>
      <c r="H13" s="58"/>
      <c r="I13" s="59"/>
      <c r="J13" s="39"/>
      <c r="K13" s="37"/>
      <c r="L13" s="27"/>
      <c r="M13" s="25"/>
      <c r="N13" s="147"/>
      <c r="O13" s="38"/>
      <c r="P13" s="47"/>
      <c r="Q13" s="150"/>
      <c r="R13" s="36"/>
      <c r="S13" s="36"/>
      <c r="T13" s="36"/>
      <c r="U13" s="232"/>
      <c r="V13" s="237"/>
    </row>
    <row r="14" spans="1:22" ht="15.75" x14ac:dyDescent="0.25">
      <c r="A14" s="16" t="str">
        <f>'BCCH (8)'!A1</f>
        <v>Brunswick County Courthouse</v>
      </c>
      <c r="B14" s="207">
        <v>20.004000000000001</v>
      </c>
      <c r="C14" s="25">
        <f>'BCCH (8)'!C40</f>
        <v>2868</v>
      </c>
      <c r="D14" s="25"/>
      <c r="E14" s="44">
        <f>'BCCH (8)'!E40</f>
        <v>384</v>
      </c>
      <c r="F14" s="28">
        <f>'BCCH (8)'!F40</f>
        <v>0.13389121338912133</v>
      </c>
      <c r="G14" s="26"/>
      <c r="H14" s="58">
        <f>'BCCH (8)'!H40</f>
        <v>156</v>
      </c>
      <c r="I14" s="59">
        <f>'BCCH (8)'!I40</f>
        <v>29</v>
      </c>
      <c r="J14" s="65">
        <f>'BCCH (8)'!J40</f>
        <v>17.517450682852807</v>
      </c>
      <c r="K14" s="63">
        <f>'BCCH (8)'!K40</f>
        <v>0.6040500235466485</v>
      </c>
      <c r="L14" s="58">
        <f>'BCCH (8)'!L40</f>
        <v>927</v>
      </c>
      <c r="M14" s="59">
        <f>'BCCH (8)'!M40</f>
        <v>362</v>
      </c>
      <c r="N14" s="126">
        <f>'BCCH (8)'!N40</f>
        <v>144.83120402836823</v>
      </c>
      <c r="O14" s="64">
        <f>'BCCH (8)'!O40</f>
        <v>1785</v>
      </c>
      <c r="P14" s="60">
        <f>'BCCH (8)'!P40</f>
        <v>221.65134528877897</v>
      </c>
      <c r="Q14" s="151">
        <f>'BCCH (8)'!Q40</f>
        <v>1083</v>
      </c>
      <c r="R14" s="65">
        <f>'BCCH (8)'!R40</f>
        <v>391</v>
      </c>
      <c r="S14" s="65">
        <v>1042.1739130434783</v>
      </c>
      <c r="T14" s="65">
        <f>'BCCH (8)'!T40</f>
        <v>162.34865471122103</v>
      </c>
      <c r="U14" s="233">
        <f>'BCCH (8)'!U40</f>
        <v>0.41521395066808447</v>
      </c>
      <c r="V14" s="237">
        <f>E14-R14</f>
        <v>-7</v>
      </c>
    </row>
    <row r="15" spans="1:22" ht="15.75" x14ac:dyDescent="0.25">
      <c r="B15" s="24"/>
      <c r="C15" s="25"/>
      <c r="D15" s="25"/>
      <c r="E15" s="44"/>
      <c r="F15" s="28"/>
      <c r="G15" s="26"/>
      <c r="H15" s="58"/>
      <c r="I15" s="59"/>
      <c r="J15" s="39"/>
      <c r="K15" s="37"/>
      <c r="L15" s="27"/>
      <c r="M15" s="25"/>
      <c r="N15" s="147"/>
      <c r="O15" s="38"/>
      <c r="P15" s="47"/>
      <c r="Q15" s="150"/>
      <c r="R15" s="36"/>
      <c r="S15" s="36"/>
      <c r="T15" s="36"/>
      <c r="U15" s="232"/>
      <c r="V15" s="237"/>
    </row>
    <row r="16" spans="1:22" ht="15.75" x14ac:dyDescent="0.25">
      <c r="A16" s="16" t="s">
        <v>94</v>
      </c>
      <c r="B16" s="207">
        <v>20.004999999999999</v>
      </c>
      <c r="C16" s="25">
        <f>'P3 Housing (8)'!C40</f>
        <v>5682</v>
      </c>
      <c r="D16" s="25"/>
      <c r="E16" s="44">
        <f>'P3 Housing (8)'!E40</f>
        <v>588</v>
      </c>
      <c r="F16" s="28">
        <f>'P3 Housing (8)'!F40</f>
        <v>0.10348468848996832</v>
      </c>
      <c r="G16" s="26"/>
      <c r="H16" s="58">
        <f>'P3 Housing (8)'!H40</f>
        <v>0</v>
      </c>
      <c r="I16" s="59">
        <f>'P3 Housing (8)'!I40</f>
        <v>0</v>
      </c>
      <c r="J16" s="65">
        <f>'P3 Housing (8)'!J40</f>
        <v>0</v>
      </c>
      <c r="K16" s="60" t="e">
        <f>'P3 Housing (8)'!K40</f>
        <v>#DIV/0!</v>
      </c>
      <c r="L16" s="58">
        <f>'P3 Housing (8)'!L40</f>
        <v>5005</v>
      </c>
      <c r="M16" s="59">
        <f>'P3 Housing (8)'!M40</f>
        <v>1114.5</v>
      </c>
      <c r="N16" s="126">
        <f>'P3 Housing (8)'!N40</f>
        <v>531.24689984101747</v>
      </c>
      <c r="O16" s="64">
        <f>'P3 Housing (8)'!O40</f>
        <v>677</v>
      </c>
      <c r="P16" s="60">
        <f>'P3 Housing (8)'!P40</f>
        <v>56.753100158982498</v>
      </c>
      <c r="Q16" s="151">
        <f>'P3 Housing (8)'!Q40</f>
        <v>5005</v>
      </c>
      <c r="R16" s="65">
        <f>'P3 Housing (8)'!R40</f>
        <v>1114.5</v>
      </c>
      <c r="S16" s="65">
        <v>560</v>
      </c>
      <c r="T16" s="65">
        <f>'P3 Housing (8)'!T40</f>
        <v>531.24689984101747</v>
      </c>
      <c r="U16" s="233">
        <f>'P3 Housing (8)'!U40</f>
        <v>0.47666837132437639</v>
      </c>
      <c r="V16" s="237">
        <f>E16-R16</f>
        <v>-526.5</v>
      </c>
    </row>
    <row r="17" spans="1:22" ht="15.75" x14ac:dyDescent="0.25">
      <c r="B17" s="51"/>
      <c r="C17" s="25"/>
      <c r="D17" s="25"/>
      <c r="E17" s="44"/>
      <c r="F17" s="28"/>
      <c r="G17" s="26"/>
      <c r="H17" s="58"/>
      <c r="I17" s="59"/>
      <c r="J17" s="65"/>
      <c r="K17" s="60"/>
      <c r="L17" s="58"/>
      <c r="M17" s="59"/>
      <c r="N17" s="126"/>
      <c r="O17" s="64"/>
      <c r="P17" s="60"/>
      <c r="Q17" s="151"/>
      <c r="R17" s="65"/>
      <c r="S17" s="65"/>
      <c r="T17" s="65"/>
      <c r="U17" s="233"/>
      <c r="V17" s="237"/>
    </row>
    <row r="18" spans="1:22" ht="15.75" x14ac:dyDescent="0.25">
      <c r="A18" s="16" t="s">
        <v>109</v>
      </c>
      <c r="B18" s="207">
        <v>20.010000000000002</v>
      </c>
      <c r="C18" s="25">
        <f>'NBHS (8)'!C40</f>
        <v>1483</v>
      </c>
      <c r="D18" s="25"/>
      <c r="E18" s="44">
        <f>'NBHS (8)'!E40</f>
        <v>158</v>
      </c>
      <c r="F18" s="28">
        <f>'NBHS (8)'!F40</f>
        <v>0.10654079568442347</v>
      </c>
      <c r="G18" s="26"/>
      <c r="H18" s="58">
        <f>'NBHS (8)'!H40</f>
        <v>0</v>
      </c>
      <c r="I18" s="59">
        <f>'NBHS (8)'!I40</f>
        <v>0</v>
      </c>
      <c r="J18" s="65">
        <f>'NBHS (8)'!J40</f>
        <v>0</v>
      </c>
      <c r="K18" s="60" t="e">
        <f>'NBHS (8)'!K40</f>
        <v>#DIV/0!</v>
      </c>
      <c r="L18" s="58">
        <f>'NBHS (8)'!L40</f>
        <v>281</v>
      </c>
      <c r="M18" s="59">
        <f>'NBHS (8)'!M40</f>
        <v>55.5</v>
      </c>
      <c r="N18" s="126">
        <f>'NBHS (8)'!N40</f>
        <v>37.763596004439513</v>
      </c>
      <c r="O18" s="64">
        <f>'NBHS (8)'!O40</f>
        <v>1202</v>
      </c>
      <c r="P18" s="60">
        <f>'NBHS (8)'!P40</f>
        <v>120.23640399556049</v>
      </c>
      <c r="Q18" s="151">
        <f>'NBHS (8)'!Q40</f>
        <v>281</v>
      </c>
      <c r="R18" s="65">
        <f>'NBHS (8)'!R40</f>
        <v>55.5</v>
      </c>
      <c r="S18" s="65">
        <v>638</v>
      </c>
      <c r="T18" s="65">
        <f>'NBHS (8)'!T40</f>
        <v>37.763596004439513</v>
      </c>
      <c r="U18" s="233">
        <f>'NBHS (8)'!U40</f>
        <v>0.68042515323314434</v>
      </c>
      <c r="V18" s="237">
        <f>E18-R18</f>
        <v>102.5</v>
      </c>
    </row>
    <row r="19" spans="1:22" ht="15.75" x14ac:dyDescent="0.25">
      <c r="B19" s="51"/>
      <c r="C19" s="25"/>
      <c r="D19" s="25"/>
      <c r="E19" s="44"/>
      <c r="F19" s="28"/>
      <c r="G19" s="26"/>
      <c r="H19" s="58"/>
      <c r="I19" s="59"/>
      <c r="J19" s="65"/>
      <c r="K19" s="63"/>
      <c r="L19" s="58"/>
      <c r="M19" s="59"/>
      <c r="N19" s="126"/>
      <c r="O19" s="64"/>
      <c r="P19" s="60"/>
      <c r="Q19" s="151"/>
      <c r="R19" s="65"/>
      <c r="S19" s="65"/>
      <c r="T19" s="65"/>
      <c r="U19" s="234"/>
      <c r="V19" s="237"/>
    </row>
    <row r="20" spans="1:22" ht="15.75" x14ac:dyDescent="0.25">
      <c r="A20" s="16" t="s">
        <v>98</v>
      </c>
      <c r="B20" s="207">
        <v>20.010999999999999</v>
      </c>
      <c r="C20" s="25">
        <f>'WBHS (8)'!C40</f>
        <v>1952</v>
      </c>
      <c r="D20" s="25"/>
      <c r="E20" s="44">
        <f>'WBHS (8)'!E40</f>
        <v>246</v>
      </c>
      <c r="F20" s="28">
        <f>'WBHS (8)'!F40</f>
        <v>0.12602459016393441</v>
      </c>
      <c r="G20" s="26"/>
      <c r="H20" s="58">
        <f>'WBHS (8)'!H40</f>
        <v>0</v>
      </c>
      <c r="I20" s="59">
        <f>'WBHS (8)'!I40</f>
        <v>0</v>
      </c>
      <c r="J20" s="65">
        <f>'WBHS (8)'!J40</f>
        <v>0</v>
      </c>
      <c r="K20" s="63" t="e">
        <f>'WBHS (8)'!K40</f>
        <v>#DIV/0!</v>
      </c>
      <c r="L20" s="58">
        <f>'WBHS (8)'!L40</f>
        <v>93</v>
      </c>
      <c r="M20" s="59">
        <f>'WBHS (8)'!M40</f>
        <v>31</v>
      </c>
      <c r="N20" s="126">
        <f>'WBHS (8)'!N40</f>
        <v>9.3000000000000007</v>
      </c>
      <c r="O20" s="64">
        <f>'WBHS (8)'!O40</f>
        <v>1859</v>
      </c>
      <c r="P20" s="60">
        <f>'WBHS (8)'!P40</f>
        <v>236.7</v>
      </c>
      <c r="Q20" s="151">
        <f>'WBHS (8)'!Q40</f>
        <v>93</v>
      </c>
      <c r="R20" s="65">
        <f>'WBHS (8)'!R40</f>
        <v>31</v>
      </c>
      <c r="S20" s="65">
        <v>784.2</v>
      </c>
      <c r="T20" s="65">
        <f>'WBHS (8)'!T40</f>
        <v>9.3000000000000007</v>
      </c>
      <c r="U20" s="233">
        <f>'WBHS (8)'!U40</f>
        <v>0.30000000000000004</v>
      </c>
      <c r="V20" s="237">
        <f>E20-R20</f>
        <v>215</v>
      </c>
    </row>
    <row r="21" spans="1:22" ht="15.75" x14ac:dyDescent="0.25">
      <c r="B21" s="51"/>
      <c r="C21" s="25"/>
      <c r="D21" s="25"/>
      <c r="E21" s="44"/>
      <c r="F21" s="28"/>
      <c r="G21" s="26"/>
      <c r="H21" s="58"/>
      <c r="I21" s="59"/>
      <c r="J21" s="65"/>
      <c r="K21" s="63"/>
      <c r="L21" s="58"/>
      <c r="M21" s="59"/>
      <c r="N21" s="126"/>
      <c r="O21" s="64"/>
      <c r="P21" s="60"/>
      <c r="Q21" s="151"/>
      <c r="R21" s="65"/>
      <c r="S21" s="65"/>
      <c r="T21" s="65"/>
      <c r="U21" s="234"/>
      <c r="V21" s="237"/>
    </row>
    <row r="22" spans="1:22" ht="15.75" x14ac:dyDescent="0.25">
      <c r="A22" s="16" t="str">
        <f>'Wilm Eye (8)'!A1</f>
        <v>Wilmington Eye Associates</v>
      </c>
      <c r="B22" s="207">
        <v>20.012</v>
      </c>
      <c r="C22" s="25">
        <f>'Wilm Eye (8)'!C40</f>
        <v>2529</v>
      </c>
      <c r="D22" s="25"/>
      <c r="E22" s="44">
        <f>'Wilm Eye (8)'!E40</f>
        <v>302</v>
      </c>
      <c r="F22" s="28">
        <f>'Wilm Eye (8)'!F40</f>
        <v>0.11941478845393436</v>
      </c>
      <c r="G22" s="26"/>
      <c r="H22" s="58">
        <f>'Wilm Eye (8)'!H40</f>
        <v>22</v>
      </c>
      <c r="I22" s="59">
        <f>'Wilm Eye (8)'!I40</f>
        <v>9</v>
      </c>
      <c r="J22" s="65">
        <f>'Wilm Eye (8)'!J40</f>
        <v>3.5044247787610621</v>
      </c>
      <c r="K22" s="63">
        <f>'Wilm Eye (8)'!K40</f>
        <v>0.38938053097345132</v>
      </c>
      <c r="L22" s="58">
        <f>'Wilm Eye (8)'!L40</f>
        <v>1022</v>
      </c>
      <c r="M22" s="79">
        <f>'Wilm Eye (8)'!M40</f>
        <v>226.5</v>
      </c>
      <c r="N22" s="126">
        <f>'Wilm Eye (8)'!N40</f>
        <v>124.36088752842475</v>
      </c>
      <c r="O22" s="64">
        <f>'Wilm Eye (8)'!O40</f>
        <v>1485</v>
      </c>
      <c r="P22" s="60">
        <f>'Wilm Eye (8)'!P40</f>
        <v>174.13468769281417</v>
      </c>
      <c r="Q22" s="151">
        <f>'Wilm Eye (8)'!Q40</f>
        <v>1044</v>
      </c>
      <c r="R22" s="65">
        <f>'Wilm Eye (8)'!R40</f>
        <v>235.5</v>
      </c>
      <c r="S22" s="65">
        <v>620</v>
      </c>
      <c r="T22" s="65">
        <f>'Wilm Eye (8)'!T40</f>
        <v>127.86531230718582</v>
      </c>
      <c r="U22" s="233">
        <f>'Wilm Eye (8)'!U40</f>
        <v>0.5429524938734005</v>
      </c>
      <c r="V22" s="237">
        <f>E22-R22</f>
        <v>66.5</v>
      </c>
    </row>
    <row r="23" spans="1:22" ht="15.75" x14ac:dyDescent="0.25">
      <c r="B23" s="51"/>
      <c r="C23" s="25"/>
      <c r="D23" s="25"/>
      <c r="E23" s="44"/>
      <c r="F23" s="28"/>
      <c r="G23" s="26"/>
      <c r="H23" s="58"/>
      <c r="I23" s="59"/>
      <c r="J23" s="65"/>
      <c r="K23" s="63"/>
      <c r="L23" s="58"/>
      <c r="M23" s="79"/>
      <c r="N23" s="126"/>
      <c r="O23" s="64"/>
      <c r="P23" s="60"/>
      <c r="Q23" s="151"/>
      <c r="R23" s="65"/>
      <c r="S23" s="65"/>
      <c r="T23" s="65"/>
      <c r="U23" s="234"/>
      <c r="V23" s="237"/>
    </row>
    <row r="24" spans="1:22" ht="16.5" thickBot="1" x14ac:dyDescent="0.3">
      <c r="B24" s="114"/>
      <c r="C24" s="116"/>
      <c r="D24" s="116"/>
      <c r="E24" s="132"/>
      <c r="F24" s="133"/>
      <c r="G24" s="134"/>
      <c r="H24" s="135"/>
      <c r="I24" s="125"/>
      <c r="J24" s="117"/>
      <c r="K24" s="137"/>
      <c r="L24" s="135"/>
      <c r="M24" s="125"/>
      <c r="N24" s="148"/>
      <c r="O24" s="136"/>
      <c r="P24" s="123"/>
      <c r="Q24" s="152"/>
      <c r="R24" s="117"/>
      <c r="S24" s="117"/>
      <c r="T24" s="117"/>
      <c r="U24" s="235"/>
      <c r="V24" s="237"/>
    </row>
    <row r="25" spans="1:22" ht="16.5" thickBot="1" x14ac:dyDescent="0.3">
      <c r="A25" s="16" t="s">
        <v>33</v>
      </c>
      <c r="B25" s="138"/>
      <c r="C25" s="139">
        <f>SUM(C11:C24)</f>
        <v>17710</v>
      </c>
      <c r="D25" s="139"/>
      <c r="E25" s="140">
        <f>SUM(E11:E24)</f>
        <v>2184</v>
      </c>
      <c r="F25" s="139" t="s">
        <v>30</v>
      </c>
      <c r="G25" s="141"/>
      <c r="H25" s="14">
        <f>SUM(H11:H24)</f>
        <v>294</v>
      </c>
      <c r="I25" s="142">
        <f>SUM(I11:I24)</f>
        <v>92</v>
      </c>
      <c r="J25" s="143">
        <f>SUM(J11:J24)</f>
        <v>48.315993108672693</v>
      </c>
      <c r="K25" s="160">
        <f>J25/I25</f>
        <v>0.52517383813774665</v>
      </c>
      <c r="L25" s="145">
        <f>SUM(L11:L24)</f>
        <v>8338</v>
      </c>
      <c r="M25" s="142">
        <f t="shared" ref="M25:N25" si="0">SUM(M11:M24)</f>
        <v>2225.5</v>
      </c>
      <c r="N25" s="149">
        <f t="shared" si="0"/>
        <v>1059.9274470987787</v>
      </c>
      <c r="O25" s="154">
        <f>SUM(O11:O24)</f>
        <v>11276</v>
      </c>
      <c r="P25" s="144">
        <f>SUM(P11:P24)</f>
        <v>1075.7565597925486</v>
      </c>
      <c r="Q25" s="153">
        <f>SUM(Q11:Q24)</f>
        <v>8632</v>
      </c>
      <c r="R25" s="153">
        <f t="shared" ref="R25:T25" si="1">SUM(R11:R24)</f>
        <v>2317.5</v>
      </c>
      <c r="S25" s="153">
        <f t="shared" si="1"/>
        <v>4204.3739130434778</v>
      </c>
      <c r="T25" s="153">
        <f t="shared" si="1"/>
        <v>1108.2434402074514</v>
      </c>
      <c r="U25" s="146">
        <f>T25/R25</f>
        <v>0.4782064466914569</v>
      </c>
      <c r="V25" s="227"/>
    </row>
    <row r="26" spans="1:22" x14ac:dyDescent="0.2">
      <c r="B26" s="29"/>
      <c r="C26" s="29"/>
      <c r="D26" s="29"/>
      <c r="E26" s="30"/>
      <c r="F26" s="29"/>
      <c r="G26" s="29"/>
      <c r="H26" s="29"/>
      <c r="I26" s="33"/>
      <c r="J26" s="30"/>
      <c r="K26" s="31"/>
      <c r="O26" s="30"/>
      <c r="P26" s="45"/>
      <c r="Q26" s="30"/>
      <c r="R26" s="32"/>
      <c r="V26" s="227"/>
    </row>
    <row r="27" spans="1:22" x14ac:dyDescent="0.2">
      <c r="A27" s="16" t="s">
        <v>32</v>
      </c>
      <c r="B27" s="29"/>
      <c r="C27" s="29"/>
      <c r="D27" s="29"/>
      <c r="E27" s="40"/>
      <c r="F27" s="29"/>
      <c r="G27" s="29"/>
      <c r="I27" s="80">
        <f>'ILM (8)'!I42</f>
        <v>0</v>
      </c>
      <c r="J27" s="30"/>
      <c r="K27" s="31"/>
      <c r="L27" s="29"/>
      <c r="M27" s="29"/>
      <c r="N27" s="30"/>
      <c r="O27" s="30"/>
      <c r="P27" s="45"/>
      <c r="Q27" s="30"/>
      <c r="R27" s="228">
        <f>E25-R25</f>
        <v>-133.5</v>
      </c>
      <c r="T27" s="16" t="s">
        <v>39</v>
      </c>
      <c r="V27" s="237">
        <f>SUM(V12:V26)</f>
        <v>-133.5</v>
      </c>
    </row>
    <row r="28" spans="1:22" ht="15.75" x14ac:dyDescent="0.25">
      <c r="B28" s="29"/>
      <c r="C28" s="29"/>
      <c r="D28" s="29"/>
      <c r="E28" s="41"/>
      <c r="F28" s="29"/>
      <c r="G28" s="29"/>
      <c r="I28" s="81">
        <f>I27-I25</f>
        <v>-92</v>
      </c>
      <c r="J28" s="241"/>
      <c r="K28" s="242"/>
      <c r="L28" s="50"/>
      <c r="M28" s="50"/>
      <c r="N28" s="226"/>
      <c r="O28" s="226"/>
      <c r="P28" s="45"/>
      <c r="Q28" s="30"/>
      <c r="R28" s="156"/>
      <c r="T28" s="155"/>
    </row>
    <row r="29" spans="1:22" x14ac:dyDescent="0.2">
      <c r="B29" s="29"/>
      <c r="C29" s="29"/>
      <c r="D29" s="29"/>
      <c r="E29" s="41"/>
      <c r="F29" s="29"/>
      <c r="G29" s="29"/>
      <c r="H29" s="29"/>
      <c r="I29" s="29"/>
      <c r="J29" s="30"/>
      <c r="K29" s="31"/>
      <c r="N29" s="30"/>
      <c r="O29" s="30"/>
      <c r="P29" s="45"/>
      <c r="R29" s="86"/>
    </row>
    <row r="30" spans="1:22" x14ac:dyDescent="0.2">
      <c r="J30" s="73"/>
    </row>
    <row r="31" spans="1:22" x14ac:dyDescent="0.2">
      <c r="J31" s="73"/>
      <c r="L31" s="70"/>
      <c r="M31" s="70"/>
    </row>
    <row r="32" spans="1:22" x14ac:dyDescent="0.2">
      <c r="J32" s="73"/>
      <c r="Q32" s="68"/>
      <c r="R32" s="69"/>
    </row>
    <row r="33" spans="5:10" x14ac:dyDescent="0.2">
      <c r="J33" s="73"/>
    </row>
    <row r="34" spans="5:10" x14ac:dyDescent="0.2">
      <c r="E34" s="171"/>
    </row>
    <row r="35" spans="5:10" x14ac:dyDescent="0.2">
      <c r="E35" s="171"/>
      <c r="F35" s="172"/>
    </row>
  </sheetData>
  <sheetProtection algorithmName="SHA-512" hashValue="OVI56nN9uR22mFHy1uqwcTzaMpa5lHF83HMm2o/TXu8T3MPqXyBoys5o9eJWtIquIL6Wa0VhsyLZ24n0XML57g==" saltValue="yYGYDOBDYCbntgZEd1medw==" spinCount="100000" sheet="1" objects="1" scenarios="1"/>
  <mergeCells count="2">
    <mergeCell ref="N1:P1"/>
    <mergeCell ref="J28:K28"/>
  </mergeCells>
  <conditionalFormatting sqref="S11:T24 N11:N24">
    <cfRule type="cellIs" priority="1" stopIfTrue="1" operator="lessThanOrEqual">
      <formula>$E$11</formula>
    </cfRule>
  </conditionalFormatting>
  <pageMargins left="0.25" right="0.25" top="1" bottom="0.25" header="0.3" footer="0.3"/>
  <pageSetup paperSize="5" scale="63" orientation="landscape" r:id="rId1"/>
  <headerFooter alignWithMargins="0">
    <oddFooter>&amp;L&amp;B Confidential&amp;B&amp;C&amp;D&amp;RPage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B9868-09E5-4424-A79A-92E257EB0322}">
  <sheetPr>
    <pageSetUpPr fitToPage="1"/>
  </sheetPr>
  <dimension ref="A1:U72"/>
  <sheetViews>
    <sheetView zoomScale="75" zoomScaleNormal="75" workbookViewId="0">
      <selection activeCell="I20" sqref="I20"/>
    </sheetView>
  </sheetViews>
  <sheetFormatPr defaultColWidth="9.140625" defaultRowHeight="15" x14ac:dyDescent="0.2"/>
  <cols>
    <col min="1" max="1" width="42.42578125" style="16" customWidth="1"/>
    <col min="2" max="2" width="8.42578125" style="16" customWidth="1"/>
    <col min="3" max="3" width="9.85546875" style="16" customWidth="1"/>
    <col min="4" max="4" width="3.85546875" style="16" customWidth="1"/>
    <col min="5" max="5" width="11.5703125" style="16" customWidth="1"/>
    <col min="6" max="6" width="11.140625" style="16" customWidth="1"/>
    <col min="7" max="7" width="12.42578125" style="16" customWidth="1"/>
    <col min="8" max="8" width="11.28515625" style="16" customWidth="1"/>
    <col min="9" max="9" width="13.140625" style="16" customWidth="1"/>
    <col min="10" max="10" width="11.140625" style="16" customWidth="1"/>
    <col min="11" max="11" width="11.85546875" style="16" bestFit="1" customWidth="1"/>
    <col min="12" max="12" width="12.42578125" style="16" customWidth="1"/>
    <col min="13" max="13" width="12" style="16" customWidth="1"/>
    <col min="14" max="14" width="11.5703125" style="16" customWidth="1"/>
    <col min="15" max="15" width="11.42578125" style="16" customWidth="1"/>
    <col min="16" max="16" width="12" style="43" customWidth="1"/>
    <col min="17" max="17" width="11.42578125" style="16" customWidth="1"/>
    <col min="18" max="18" width="12.42578125" style="16" customWidth="1"/>
    <col min="19" max="19" width="13.28515625" style="16" hidden="1" customWidth="1"/>
    <col min="20" max="20" width="13.28515625" style="16" customWidth="1"/>
    <col min="21" max="21" width="12.42578125" style="16" customWidth="1"/>
    <col min="22" max="16384" width="9.140625" style="16"/>
  </cols>
  <sheetData>
    <row r="1" spans="1:21" ht="15.75" thickBot="1" x14ac:dyDescent="0.25">
      <c r="A1" s="16" t="s">
        <v>101</v>
      </c>
      <c r="N1" s="239">
        <v>44178</v>
      </c>
      <c r="O1" s="240"/>
      <c r="P1" s="240"/>
    </row>
    <row r="2" spans="1:21" x14ac:dyDescent="0.2">
      <c r="A2" s="16" t="s">
        <v>30</v>
      </c>
      <c r="N2" s="34"/>
      <c r="O2" s="35"/>
      <c r="P2" s="46"/>
    </row>
    <row r="3" spans="1:21" ht="15.75" x14ac:dyDescent="0.25">
      <c r="A3" s="17" t="s">
        <v>102</v>
      </c>
    </row>
    <row r="4" spans="1:21" ht="16.5" thickBot="1" x14ac:dyDescent="0.3">
      <c r="A4" s="17" t="s">
        <v>30</v>
      </c>
    </row>
    <row r="5" spans="1:21" s="17" customFormat="1" ht="18" customHeight="1" thickBot="1" x14ac:dyDescent="0.3">
      <c r="A5" s="17" t="s">
        <v>30</v>
      </c>
      <c r="B5" s="88"/>
      <c r="C5" s="89" t="s">
        <v>27</v>
      </c>
      <c r="D5" s="89"/>
      <c r="E5" s="89"/>
      <c r="F5" s="89"/>
      <c r="G5" s="89"/>
      <c r="H5" s="88" t="s">
        <v>112</v>
      </c>
      <c r="I5" s="89"/>
      <c r="J5" s="89"/>
      <c r="K5" s="89"/>
      <c r="L5" s="88" t="s">
        <v>28</v>
      </c>
      <c r="M5" s="89"/>
      <c r="N5" s="90"/>
      <c r="O5" s="88" t="s">
        <v>29</v>
      </c>
      <c r="P5" s="107"/>
      <c r="Q5" s="89"/>
      <c r="R5" s="89"/>
      <c r="S5" s="89"/>
      <c r="T5" s="89"/>
      <c r="U5" s="90"/>
    </row>
    <row r="6" spans="1:21" ht="15.75" x14ac:dyDescent="0.25">
      <c r="A6" s="17"/>
      <c r="B6" s="95" t="s">
        <v>1</v>
      </c>
      <c r="C6" s="93" t="s">
        <v>2</v>
      </c>
      <c r="D6" s="94"/>
      <c r="E6" s="92" t="s">
        <v>4</v>
      </c>
      <c r="F6" s="93" t="s">
        <v>5</v>
      </c>
      <c r="G6" s="93" t="s">
        <v>6</v>
      </c>
      <c r="H6" s="95" t="s">
        <v>2</v>
      </c>
      <c r="I6" s="100" t="s">
        <v>4</v>
      </c>
      <c r="J6" s="92" t="s">
        <v>4</v>
      </c>
      <c r="K6" s="93" t="s">
        <v>11</v>
      </c>
      <c r="L6" s="95" t="s">
        <v>14</v>
      </c>
      <c r="M6" s="100" t="s">
        <v>14</v>
      </c>
      <c r="N6" s="96" t="s">
        <v>14</v>
      </c>
      <c r="O6" s="128" t="s">
        <v>2</v>
      </c>
      <c r="P6" s="129" t="s">
        <v>21</v>
      </c>
      <c r="Q6" s="94" t="s">
        <v>2</v>
      </c>
      <c r="R6" s="161" t="s">
        <v>4</v>
      </c>
      <c r="S6" s="166" t="s">
        <v>44</v>
      </c>
      <c r="T6" s="163" t="s">
        <v>19</v>
      </c>
      <c r="U6" s="109" t="s">
        <v>11</v>
      </c>
    </row>
    <row r="7" spans="1:21" ht="15.75" x14ac:dyDescent="0.25">
      <c r="B7" s="91" t="s">
        <v>0</v>
      </c>
      <c r="C7" s="18" t="s">
        <v>3</v>
      </c>
      <c r="D7" s="19"/>
      <c r="E7" s="87" t="s">
        <v>3</v>
      </c>
      <c r="F7" s="18" t="s">
        <v>6</v>
      </c>
      <c r="G7" s="93" t="s">
        <v>24</v>
      </c>
      <c r="H7" s="95" t="s">
        <v>110</v>
      </c>
      <c r="I7" s="99" t="s">
        <v>8</v>
      </c>
      <c r="J7" s="87" t="s">
        <v>9</v>
      </c>
      <c r="K7" s="18" t="s">
        <v>10</v>
      </c>
      <c r="L7" s="95" t="s">
        <v>2</v>
      </c>
      <c r="M7" s="100" t="s">
        <v>4</v>
      </c>
      <c r="N7" s="96" t="s">
        <v>4</v>
      </c>
      <c r="O7" s="108" t="s">
        <v>20</v>
      </c>
      <c r="P7" s="130" t="s">
        <v>22</v>
      </c>
      <c r="Q7" s="94" t="s">
        <v>12</v>
      </c>
      <c r="R7" s="161" t="s">
        <v>18</v>
      </c>
      <c r="S7" s="166" t="s">
        <v>4</v>
      </c>
      <c r="T7" s="163" t="s">
        <v>23</v>
      </c>
      <c r="U7" s="110" t="s">
        <v>42</v>
      </c>
    </row>
    <row r="8" spans="1:21" ht="15.75" x14ac:dyDescent="0.25">
      <c r="B8" s="91"/>
      <c r="C8" s="87"/>
      <c r="D8" s="87"/>
      <c r="E8" s="87"/>
      <c r="F8" s="18"/>
      <c r="G8" s="93" t="s">
        <v>25</v>
      </c>
      <c r="H8" s="91" t="s">
        <v>111</v>
      </c>
      <c r="I8" s="98"/>
      <c r="J8" s="87"/>
      <c r="K8" s="105"/>
      <c r="L8" s="91"/>
      <c r="M8" s="99" t="s">
        <v>17</v>
      </c>
      <c r="N8" s="97" t="s">
        <v>16</v>
      </c>
      <c r="O8" s="106"/>
      <c r="P8" s="131" t="s">
        <v>20</v>
      </c>
      <c r="Q8" s="102"/>
      <c r="R8" s="162" t="s">
        <v>15</v>
      </c>
      <c r="S8" s="165" t="s">
        <v>9</v>
      </c>
      <c r="T8" s="164" t="s">
        <v>15</v>
      </c>
      <c r="U8" s="104"/>
    </row>
    <row r="9" spans="1:21" x14ac:dyDescent="0.2">
      <c r="B9" s="22"/>
      <c r="C9" s="20" t="s">
        <v>30</v>
      </c>
      <c r="D9" s="20"/>
      <c r="E9" s="20"/>
      <c r="F9" s="21"/>
      <c r="G9" s="18" t="s">
        <v>26</v>
      </c>
      <c r="H9" s="158"/>
      <c r="I9" s="159"/>
      <c r="J9" s="20"/>
      <c r="K9" s="111"/>
      <c r="L9" s="22"/>
      <c r="M9" s="87"/>
      <c r="N9" s="97"/>
      <c r="O9" s="106"/>
      <c r="P9" s="101"/>
      <c r="Q9" s="167"/>
      <c r="R9" s="168"/>
      <c r="S9" s="169"/>
      <c r="T9" s="170"/>
      <c r="U9" s="23"/>
    </row>
    <row r="10" spans="1:21" ht="15.75" x14ac:dyDescent="0.25">
      <c r="A10" s="17" t="s">
        <v>103</v>
      </c>
      <c r="B10" s="51"/>
      <c r="C10" s="25"/>
      <c r="D10" s="25"/>
      <c r="E10" s="44"/>
      <c r="F10" s="28"/>
      <c r="G10" s="26"/>
      <c r="H10" s="157"/>
      <c r="I10" s="66"/>
      <c r="J10" s="78"/>
      <c r="K10" s="112"/>
      <c r="L10" s="67"/>
      <c r="M10" s="59"/>
      <c r="N10" s="74"/>
      <c r="O10" s="77"/>
      <c r="P10" s="75"/>
      <c r="Q10" s="151"/>
      <c r="R10" s="65"/>
      <c r="S10" s="65"/>
      <c r="T10" s="65"/>
      <c r="U10" s="76"/>
    </row>
    <row r="11" spans="1:21" ht="15.75" x14ac:dyDescent="0.25">
      <c r="A11" s="52" t="s">
        <v>104</v>
      </c>
      <c r="B11" s="51">
        <v>1705</v>
      </c>
      <c r="C11" s="62">
        <v>520</v>
      </c>
      <c r="D11" s="25" t="s">
        <v>41</v>
      </c>
      <c r="E11" s="212">
        <v>74</v>
      </c>
      <c r="F11" s="61">
        <f>E11/C11</f>
        <v>0.1423076923076923</v>
      </c>
      <c r="G11" s="83">
        <f>C11/E11</f>
        <v>7.0270270270270272</v>
      </c>
      <c r="H11" s="216"/>
      <c r="I11" s="217"/>
      <c r="J11" s="82">
        <f>H11*F11</f>
        <v>0</v>
      </c>
      <c r="K11" s="113" t="e">
        <f>J11/I11</f>
        <v>#DIV/0!</v>
      </c>
      <c r="L11" s="58">
        <v>520</v>
      </c>
      <c r="M11" s="59">
        <v>154.5</v>
      </c>
      <c r="N11" s="60">
        <v>74</v>
      </c>
      <c r="O11" s="180">
        <f>C11-Q11</f>
        <v>0</v>
      </c>
      <c r="P11" s="60">
        <f>E11-S11</f>
        <v>0</v>
      </c>
      <c r="Q11" s="208">
        <f t="shared" ref="Q11:Q12" si="0">H11+L11</f>
        <v>520</v>
      </c>
      <c r="R11" s="209">
        <f t="shared" ref="R11:R12" si="1">M11+I11</f>
        <v>154.5</v>
      </c>
      <c r="S11" s="210">
        <f>Q11*F11</f>
        <v>74</v>
      </c>
      <c r="T11" s="209">
        <f>+IF(S11&gt;E11,E11,S11)</f>
        <v>74</v>
      </c>
      <c r="U11" s="85">
        <f>T11/R11</f>
        <v>0.47896440129449835</v>
      </c>
    </row>
    <row r="12" spans="1:21" ht="15.75" x14ac:dyDescent="0.25">
      <c r="A12" s="52" t="s">
        <v>55</v>
      </c>
      <c r="B12" s="51">
        <v>1706</v>
      </c>
      <c r="C12" s="62">
        <v>260</v>
      </c>
      <c r="D12" s="25" t="s">
        <v>41</v>
      </c>
      <c r="E12" s="212">
        <v>20</v>
      </c>
      <c r="F12" s="61">
        <f>E12/C12</f>
        <v>7.6923076923076927E-2</v>
      </c>
      <c r="G12" s="83">
        <f>C12/E12</f>
        <v>13</v>
      </c>
      <c r="H12" s="216"/>
      <c r="I12" s="217"/>
      <c r="J12" s="82">
        <f>H12*F12</f>
        <v>0</v>
      </c>
      <c r="K12" s="113" t="e">
        <f>J12/I12</f>
        <v>#DIV/0!</v>
      </c>
      <c r="L12" s="58">
        <v>260</v>
      </c>
      <c r="M12" s="59">
        <v>5</v>
      </c>
      <c r="N12" s="60">
        <v>20</v>
      </c>
      <c r="O12" s="180">
        <f>C12-Q12</f>
        <v>0</v>
      </c>
      <c r="P12" s="60">
        <f>E12-S12</f>
        <v>0</v>
      </c>
      <c r="Q12" s="208">
        <f t="shared" si="0"/>
        <v>260</v>
      </c>
      <c r="R12" s="209">
        <f t="shared" si="1"/>
        <v>5</v>
      </c>
      <c r="S12" s="210">
        <f>Q12*F12</f>
        <v>20</v>
      </c>
      <c r="T12" s="209">
        <f>+IF(S12&gt;E12,E12,S12)</f>
        <v>20</v>
      </c>
      <c r="U12" s="85">
        <f>T12/R12</f>
        <v>4</v>
      </c>
    </row>
    <row r="13" spans="1:21" ht="15.75" x14ac:dyDescent="0.25">
      <c r="A13" s="52"/>
      <c r="B13" s="51"/>
      <c r="C13" s="62"/>
      <c r="D13" s="25"/>
      <c r="E13" s="65"/>
      <c r="F13" s="61"/>
      <c r="G13" s="83"/>
      <c r="H13" s="175"/>
      <c r="I13" s="176"/>
      <c r="J13" s="82"/>
      <c r="K13" s="113"/>
      <c r="L13" s="58"/>
      <c r="M13" s="59"/>
      <c r="N13" s="60"/>
      <c r="O13" s="84"/>
      <c r="P13" s="60"/>
      <c r="Q13" s="151"/>
      <c r="R13" s="65"/>
      <c r="S13" s="65"/>
      <c r="T13" s="65"/>
      <c r="U13" s="85"/>
    </row>
    <row r="14" spans="1:21" ht="15.75" x14ac:dyDescent="0.25">
      <c r="A14" s="17" t="s">
        <v>105</v>
      </c>
      <c r="B14" s="51"/>
      <c r="C14" s="62"/>
      <c r="D14" s="25"/>
      <c r="E14" s="65"/>
      <c r="F14" s="61"/>
      <c r="G14" s="83"/>
      <c r="H14" s="175"/>
      <c r="I14" s="176"/>
      <c r="J14" s="82"/>
      <c r="K14" s="113"/>
      <c r="L14" s="58"/>
      <c r="M14" s="59"/>
      <c r="N14" s="60"/>
      <c r="O14" s="84"/>
      <c r="P14" s="60"/>
      <c r="Q14" s="151"/>
      <c r="R14" s="65"/>
      <c r="S14" s="65"/>
      <c r="T14" s="65"/>
      <c r="U14" s="85"/>
    </row>
    <row r="15" spans="1:21" ht="15.75" x14ac:dyDescent="0.25">
      <c r="A15" s="52" t="s">
        <v>104</v>
      </c>
      <c r="B15" s="51">
        <v>1705</v>
      </c>
      <c r="C15" s="62">
        <v>180</v>
      </c>
      <c r="D15" s="25" t="s">
        <v>41</v>
      </c>
      <c r="E15" s="212">
        <v>28</v>
      </c>
      <c r="F15" s="61">
        <f>E15/C15</f>
        <v>0.15555555555555556</v>
      </c>
      <c r="G15" s="83">
        <f>C15/E15</f>
        <v>6.4285714285714288</v>
      </c>
      <c r="H15" s="216"/>
      <c r="I15" s="217"/>
      <c r="J15" s="82">
        <f>H15*F15</f>
        <v>0</v>
      </c>
      <c r="K15" s="113" t="e">
        <f>J15/I15</f>
        <v>#DIV/0!</v>
      </c>
      <c r="L15" s="58">
        <v>16</v>
      </c>
      <c r="M15" s="59">
        <v>22</v>
      </c>
      <c r="N15" s="60">
        <v>2.4888888888888889</v>
      </c>
      <c r="O15" s="84">
        <f>C15-Q15</f>
        <v>164</v>
      </c>
      <c r="P15" s="60">
        <f>E15-S15</f>
        <v>25.511111111111113</v>
      </c>
      <c r="Q15" s="208">
        <f>H15+L15</f>
        <v>16</v>
      </c>
      <c r="R15" s="209">
        <f>M15+I15</f>
        <v>22</v>
      </c>
      <c r="S15" s="210">
        <f>Q15*F15</f>
        <v>2.4888888888888889</v>
      </c>
      <c r="T15" s="209">
        <f>+IF(S15&gt;E15,E15,S15)</f>
        <v>2.4888888888888889</v>
      </c>
      <c r="U15" s="85">
        <f>T15/R15</f>
        <v>0.11313131313131314</v>
      </c>
    </row>
    <row r="16" spans="1:21" ht="15.75" x14ac:dyDescent="0.25">
      <c r="A16" s="52" t="s">
        <v>55</v>
      </c>
      <c r="B16" s="51">
        <v>1706</v>
      </c>
      <c r="C16" s="62">
        <v>220</v>
      </c>
      <c r="D16" s="25" t="s">
        <v>41</v>
      </c>
      <c r="E16" s="212">
        <v>8</v>
      </c>
      <c r="F16" s="61">
        <f>E16/C16</f>
        <v>3.6363636363636362E-2</v>
      </c>
      <c r="G16" s="83">
        <f>C16/E16</f>
        <v>27.5</v>
      </c>
      <c r="H16" s="216"/>
      <c r="I16" s="217"/>
      <c r="J16" s="82">
        <f>H16*F16</f>
        <v>0</v>
      </c>
      <c r="K16" s="113" t="e">
        <f>J16/I16</f>
        <v>#DIV/0!</v>
      </c>
      <c r="L16" s="58">
        <v>50</v>
      </c>
      <c r="M16" s="59">
        <v>2</v>
      </c>
      <c r="N16" s="60">
        <v>1.8181818181818181</v>
      </c>
      <c r="O16" s="84">
        <f>C16-Q16</f>
        <v>170</v>
      </c>
      <c r="P16" s="60">
        <f>E16-S16</f>
        <v>6.1818181818181817</v>
      </c>
      <c r="Q16" s="208">
        <f>H16+L16</f>
        <v>50</v>
      </c>
      <c r="R16" s="209">
        <f>M16+I16</f>
        <v>2</v>
      </c>
      <c r="S16" s="210">
        <f>Q16*F16</f>
        <v>1.8181818181818181</v>
      </c>
      <c r="T16" s="209">
        <f>+IF(S16&gt;E16,E16,S16)</f>
        <v>1.8181818181818181</v>
      </c>
      <c r="U16" s="85">
        <f>T16/R16</f>
        <v>0.90909090909090906</v>
      </c>
    </row>
    <row r="17" spans="1:21" ht="15.75" x14ac:dyDescent="0.25">
      <c r="A17" s="52"/>
      <c r="B17" s="51"/>
      <c r="C17" s="62"/>
      <c r="D17" s="25"/>
      <c r="E17" s="65"/>
      <c r="F17" s="61"/>
      <c r="G17" s="83"/>
      <c r="H17" s="175"/>
      <c r="I17" s="176"/>
      <c r="J17" s="82"/>
      <c r="K17" s="113"/>
      <c r="L17" s="58"/>
      <c r="M17" s="59"/>
      <c r="N17" s="60"/>
      <c r="O17" s="84"/>
      <c r="P17" s="60"/>
      <c r="Q17" s="211"/>
      <c r="R17" s="209"/>
      <c r="S17" s="210"/>
      <c r="T17" s="209"/>
      <c r="U17" s="85"/>
    </row>
    <row r="18" spans="1:21" ht="15.75" x14ac:dyDescent="0.25">
      <c r="A18" s="183" t="s">
        <v>106</v>
      </c>
      <c r="B18" s="51"/>
      <c r="C18" s="62"/>
      <c r="D18" s="25"/>
      <c r="E18" s="65"/>
      <c r="F18" s="61"/>
      <c r="G18" s="83"/>
      <c r="H18" s="175"/>
      <c r="I18" s="176"/>
      <c r="J18" s="82"/>
      <c r="K18" s="113"/>
      <c r="L18" s="58"/>
      <c r="M18" s="59"/>
      <c r="N18" s="60"/>
      <c r="O18" s="84"/>
      <c r="P18" s="60"/>
      <c r="Q18" s="151"/>
      <c r="R18" s="65"/>
      <c r="S18" s="65"/>
      <c r="T18" s="65"/>
      <c r="U18" s="85"/>
    </row>
    <row r="19" spans="1:21" ht="15.75" x14ac:dyDescent="0.25">
      <c r="A19" s="52" t="s">
        <v>104</v>
      </c>
      <c r="B19" s="51">
        <v>1705</v>
      </c>
      <c r="C19" s="62">
        <v>492</v>
      </c>
      <c r="D19" s="25" t="s">
        <v>41</v>
      </c>
      <c r="E19" s="212">
        <v>68</v>
      </c>
      <c r="F19" s="61">
        <f>E19/C19</f>
        <v>0.13821138211382114</v>
      </c>
      <c r="G19" s="83">
        <f>C19/E19</f>
        <v>7.2352941176470589</v>
      </c>
      <c r="H19" s="216"/>
      <c r="I19" s="217"/>
      <c r="J19" s="82">
        <f>H19*F19</f>
        <v>0</v>
      </c>
      <c r="K19" s="113" t="e">
        <f>J19/I19</f>
        <v>#DIV/0!</v>
      </c>
      <c r="L19" s="58">
        <v>94</v>
      </c>
      <c r="M19" s="59">
        <v>23</v>
      </c>
      <c r="N19" s="60">
        <v>12.991869918699187</v>
      </c>
      <c r="O19" s="84">
        <f>C19-Q19</f>
        <v>398</v>
      </c>
      <c r="P19" s="60">
        <f>E19-S19</f>
        <v>55.008130081300813</v>
      </c>
      <c r="Q19" s="208">
        <f>H19+L19</f>
        <v>94</v>
      </c>
      <c r="R19" s="209">
        <f>M19+I19</f>
        <v>23</v>
      </c>
      <c r="S19" s="210">
        <f>Q19*F19</f>
        <v>12.991869918699187</v>
      </c>
      <c r="T19" s="209">
        <f>+IF(S19&gt;E19,E19,S19)</f>
        <v>12.991869918699187</v>
      </c>
      <c r="U19" s="85">
        <f>T19/R19</f>
        <v>0.56486390950866028</v>
      </c>
    </row>
    <row r="20" spans="1:21" ht="15.75" x14ac:dyDescent="0.25">
      <c r="A20" s="52" t="s">
        <v>55</v>
      </c>
      <c r="B20" s="51">
        <v>1706</v>
      </c>
      <c r="C20" s="62">
        <v>152</v>
      </c>
      <c r="D20" s="25" t="s">
        <v>41</v>
      </c>
      <c r="E20" s="212">
        <v>6</v>
      </c>
      <c r="F20" s="61">
        <f>E20/C20</f>
        <v>3.9473684210526314E-2</v>
      </c>
      <c r="G20" s="83">
        <f>C20/E20</f>
        <v>25.333333333333332</v>
      </c>
      <c r="H20" s="216"/>
      <c r="I20" s="217"/>
      <c r="J20" s="82">
        <f>H20*F20</f>
        <v>0</v>
      </c>
      <c r="K20" s="113" t="e">
        <f>J20/I20</f>
        <v>#DIV/0!</v>
      </c>
      <c r="L20" s="58">
        <v>0</v>
      </c>
      <c r="M20" s="59">
        <v>0</v>
      </c>
      <c r="N20" s="60">
        <v>0</v>
      </c>
      <c r="O20" s="84">
        <f>C20-Q20</f>
        <v>152</v>
      </c>
      <c r="P20" s="60">
        <f>E20-S20</f>
        <v>6</v>
      </c>
      <c r="Q20" s="208">
        <f>H20+L20</f>
        <v>0</v>
      </c>
      <c r="R20" s="209">
        <f>M20+I20</f>
        <v>0</v>
      </c>
      <c r="S20" s="210">
        <f>Q20*F20</f>
        <v>0</v>
      </c>
      <c r="T20" s="209">
        <f>+IF(S20&gt;E20,E20,S20)</f>
        <v>0</v>
      </c>
      <c r="U20" s="85" t="e">
        <f>T20/R20</f>
        <v>#DIV/0!</v>
      </c>
    </row>
    <row r="21" spans="1:21" ht="15.75" x14ac:dyDescent="0.25">
      <c r="A21" s="52"/>
      <c r="B21" s="51"/>
      <c r="C21" s="62"/>
      <c r="D21" s="25"/>
      <c r="E21" s="65"/>
      <c r="F21" s="61"/>
      <c r="G21" s="83"/>
      <c r="H21" s="175"/>
      <c r="I21" s="176"/>
      <c r="J21" s="82"/>
      <c r="K21" s="113"/>
      <c r="L21" s="58"/>
      <c r="M21" s="59"/>
      <c r="N21" s="60"/>
      <c r="O21" s="84"/>
      <c r="P21" s="60"/>
      <c r="Q21" s="151"/>
      <c r="R21" s="65"/>
      <c r="S21" s="65"/>
      <c r="T21" s="65"/>
      <c r="U21" s="85"/>
    </row>
    <row r="22" spans="1:21" ht="15.75" x14ac:dyDescent="0.25">
      <c r="A22" s="17" t="s">
        <v>107</v>
      </c>
      <c r="B22" s="51"/>
      <c r="C22" s="62"/>
      <c r="D22" s="25"/>
      <c r="E22" s="65"/>
      <c r="F22" s="61"/>
      <c r="G22" s="83"/>
      <c r="H22" s="175"/>
      <c r="I22" s="176"/>
      <c r="J22" s="82"/>
      <c r="K22" s="113"/>
      <c r="L22" s="58"/>
      <c r="M22" s="59"/>
      <c r="N22" s="60"/>
      <c r="O22" s="84"/>
      <c r="P22" s="60"/>
      <c r="Q22" s="151"/>
      <c r="R22" s="65"/>
      <c r="S22" s="65"/>
      <c r="T22" s="65"/>
      <c r="U22" s="85"/>
    </row>
    <row r="23" spans="1:21" ht="15.75" x14ac:dyDescent="0.25">
      <c r="A23" s="52" t="s">
        <v>104</v>
      </c>
      <c r="B23" s="51">
        <v>1705</v>
      </c>
      <c r="C23" s="62">
        <v>565</v>
      </c>
      <c r="D23" s="25" t="s">
        <v>41</v>
      </c>
      <c r="E23" s="212">
        <v>90</v>
      </c>
      <c r="F23" s="61">
        <f>E23/C23</f>
        <v>0.15929203539823009</v>
      </c>
      <c r="G23" s="83">
        <f>C23/E23</f>
        <v>6.2777777777777777</v>
      </c>
      <c r="H23" s="216">
        <v>22</v>
      </c>
      <c r="I23" s="217">
        <v>9</v>
      </c>
      <c r="J23" s="82">
        <f>H23*F23</f>
        <v>3.5044247787610621</v>
      </c>
      <c r="K23" s="113">
        <f>J23/I23</f>
        <v>0.38938053097345132</v>
      </c>
      <c r="L23" s="58">
        <v>82</v>
      </c>
      <c r="M23" s="59">
        <v>20</v>
      </c>
      <c r="N23" s="60">
        <v>13.061946902654867</v>
      </c>
      <c r="O23" s="84">
        <f>C23-Q23</f>
        <v>461</v>
      </c>
      <c r="P23" s="60">
        <f>E23-S23</f>
        <v>73.43362831858407</v>
      </c>
      <c r="Q23" s="208">
        <f>H23+L23</f>
        <v>104</v>
      </c>
      <c r="R23" s="209">
        <f>M23+I23</f>
        <v>29</v>
      </c>
      <c r="S23" s="210">
        <f t="shared" ref="S23:S24" si="2">Q23*F23</f>
        <v>16.56637168141593</v>
      </c>
      <c r="T23" s="209">
        <f>+IF(S23&gt;E23,E23,S23)</f>
        <v>16.56637168141593</v>
      </c>
      <c r="U23" s="85">
        <f>T23/R23</f>
        <v>0.5712541959108941</v>
      </c>
    </row>
    <row r="24" spans="1:21" ht="15.75" x14ac:dyDescent="0.25">
      <c r="A24" s="52" t="s">
        <v>55</v>
      </c>
      <c r="B24" s="51">
        <v>1706</v>
      </c>
      <c r="C24" s="62">
        <v>140</v>
      </c>
      <c r="D24" s="25" t="s">
        <v>41</v>
      </c>
      <c r="E24" s="212">
        <v>8</v>
      </c>
      <c r="F24" s="61">
        <f>E24/C24</f>
        <v>5.7142857142857141E-2</v>
      </c>
      <c r="G24" s="83">
        <f>C24/E24</f>
        <v>17.5</v>
      </c>
      <c r="H24" s="216"/>
      <c r="I24" s="217"/>
      <c r="J24" s="82">
        <f>H24*F24</f>
        <v>0</v>
      </c>
      <c r="K24" s="113" t="e">
        <f>J24/I24</f>
        <v>#DIV/0!</v>
      </c>
      <c r="L24" s="58">
        <v>0</v>
      </c>
      <c r="M24" s="59">
        <v>0</v>
      </c>
      <c r="N24" s="60">
        <v>0</v>
      </c>
      <c r="O24" s="84">
        <f>C24-Q24</f>
        <v>140</v>
      </c>
      <c r="P24" s="60">
        <f>E24-S24</f>
        <v>8</v>
      </c>
      <c r="Q24" s="208">
        <f>H24+L24</f>
        <v>0</v>
      </c>
      <c r="R24" s="209">
        <f>M24+I24</f>
        <v>0</v>
      </c>
      <c r="S24" s="210">
        <f t="shared" si="2"/>
        <v>0</v>
      </c>
      <c r="T24" s="209">
        <f>+IF(S24&gt;E24,E24,S24)</f>
        <v>0</v>
      </c>
      <c r="U24" s="85" t="e">
        <f>T24/R24</f>
        <v>#DIV/0!</v>
      </c>
    </row>
    <row r="25" spans="1:21" ht="15.75" x14ac:dyDescent="0.25">
      <c r="A25" s="52"/>
      <c r="B25" s="51"/>
      <c r="C25" s="62"/>
      <c r="D25" s="25"/>
      <c r="E25" s="65"/>
      <c r="F25" s="61"/>
      <c r="G25" s="83"/>
      <c r="H25" s="175"/>
      <c r="I25" s="176"/>
      <c r="J25" s="82"/>
      <c r="K25" s="113"/>
      <c r="L25" s="58"/>
      <c r="M25" s="59"/>
      <c r="N25" s="60"/>
      <c r="O25" s="84"/>
      <c r="P25" s="60"/>
      <c r="Q25" s="151"/>
      <c r="R25" s="65"/>
      <c r="S25" s="65"/>
      <c r="T25" s="65"/>
      <c r="U25" s="85"/>
    </row>
    <row r="26" spans="1:21" ht="15.75" x14ac:dyDescent="0.25">
      <c r="A26" s="52"/>
      <c r="B26" s="51"/>
      <c r="C26" s="62"/>
      <c r="D26" s="25"/>
      <c r="E26" s="65"/>
      <c r="F26" s="61"/>
      <c r="G26" s="83"/>
      <c r="H26" s="175"/>
      <c r="I26" s="176"/>
      <c r="J26" s="82"/>
      <c r="K26" s="113"/>
      <c r="L26" s="58"/>
      <c r="M26" s="59"/>
      <c r="N26" s="60"/>
      <c r="O26" s="84"/>
      <c r="P26" s="60"/>
      <c r="Q26" s="151"/>
      <c r="R26" s="65"/>
      <c r="S26" s="65"/>
      <c r="T26" s="65"/>
      <c r="U26" s="85"/>
    </row>
    <row r="27" spans="1:21" ht="15.75" x14ac:dyDescent="0.25">
      <c r="A27" s="52"/>
      <c r="B27" s="51"/>
      <c r="C27" s="62"/>
      <c r="D27" s="25"/>
      <c r="E27" s="65"/>
      <c r="F27" s="61"/>
      <c r="G27" s="83"/>
      <c r="H27" s="175"/>
      <c r="I27" s="176"/>
      <c r="J27" s="82"/>
      <c r="K27" s="113"/>
      <c r="L27" s="58"/>
      <c r="M27" s="59"/>
      <c r="N27" s="60"/>
      <c r="O27" s="84"/>
      <c r="P27" s="60"/>
      <c r="Q27" s="151"/>
      <c r="R27" s="65"/>
      <c r="S27" s="65"/>
      <c r="T27" s="65"/>
      <c r="U27" s="85"/>
    </row>
    <row r="28" spans="1:21" ht="15.75" x14ac:dyDescent="0.25">
      <c r="A28" s="52"/>
      <c r="B28" s="51"/>
      <c r="C28" s="62"/>
      <c r="D28" s="25"/>
      <c r="E28" s="65"/>
      <c r="F28" s="61"/>
      <c r="G28" s="83"/>
      <c r="H28" s="175"/>
      <c r="I28" s="176"/>
      <c r="J28" s="82"/>
      <c r="K28" s="113"/>
      <c r="L28" s="58"/>
      <c r="M28" s="59"/>
      <c r="N28" s="60"/>
      <c r="O28" s="84"/>
      <c r="P28" s="60"/>
      <c r="Q28" s="151"/>
      <c r="R28" s="65"/>
      <c r="S28" s="65"/>
      <c r="T28" s="65"/>
      <c r="U28" s="85"/>
    </row>
    <row r="29" spans="1:21" ht="15.75" x14ac:dyDescent="0.25">
      <c r="A29" s="52"/>
      <c r="B29" s="51"/>
      <c r="C29" s="62"/>
      <c r="D29" s="25"/>
      <c r="E29" s="65"/>
      <c r="F29" s="61"/>
      <c r="G29" s="83"/>
      <c r="H29" s="175"/>
      <c r="I29" s="176"/>
      <c r="J29" s="82"/>
      <c r="K29" s="113"/>
      <c r="L29" s="58"/>
      <c r="M29" s="59"/>
      <c r="N29" s="60"/>
      <c r="O29" s="84"/>
      <c r="P29" s="60"/>
      <c r="Q29" s="151"/>
      <c r="R29" s="65"/>
      <c r="S29" s="65"/>
      <c r="T29" s="65"/>
      <c r="U29" s="85"/>
    </row>
    <row r="30" spans="1:21" ht="15.75" x14ac:dyDescent="0.25">
      <c r="A30" s="52"/>
      <c r="B30" s="51"/>
      <c r="C30" s="62"/>
      <c r="D30" s="25"/>
      <c r="E30" s="65"/>
      <c r="F30" s="61"/>
      <c r="G30" s="83"/>
      <c r="H30" s="175"/>
      <c r="I30" s="176"/>
      <c r="J30" s="82"/>
      <c r="K30" s="113"/>
      <c r="L30" s="58"/>
      <c r="M30" s="59"/>
      <c r="N30" s="60"/>
      <c r="O30" s="84"/>
      <c r="P30" s="60"/>
      <c r="Q30" s="151"/>
      <c r="R30" s="65"/>
      <c r="S30" s="65"/>
      <c r="T30" s="65"/>
      <c r="U30" s="85"/>
    </row>
    <row r="31" spans="1:21" ht="15.75" x14ac:dyDescent="0.25">
      <c r="A31" s="52"/>
      <c r="B31" s="51"/>
      <c r="C31" s="62"/>
      <c r="D31" s="25"/>
      <c r="E31" s="65"/>
      <c r="F31" s="61"/>
      <c r="G31" s="83"/>
      <c r="H31" s="175"/>
      <c r="I31" s="176"/>
      <c r="J31" s="82"/>
      <c r="K31" s="113"/>
      <c r="L31" s="58"/>
      <c r="M31" s="59"/>
      <c r="N31" s="60"/>
      <c r="O31" s="84"/>
      <c r="P31" s="60"/>
      <c r="Q31" s="151"/>
      <c r="R31" s="65"/>
      <c r="S31" s="65"/>
      <c r="T31" s="65"/>
      <c r="U31" s="85"/>
    </row>
    <row r="32" spans="1:21" ht="15.75" x14ac:dyDescent="0.25">
      <c r="A32" s="52"/>
      <c r="B32" s="51"/>
      <c r="C32" s="62"/>
      <c r="D32" s="25"/>
      <c r="E32" s="65"/>
      <c r="F32" s="61"/>
      <c r="G32" s="83"/>
      <c r="H32" s="175"/>
      <c r="I32" s="176"/>
      <c r="J32" s="82"/>
      <c r="K32" s="113"/>
      <c r="L32" s="58"/>
      <c r="M32" s="59"/>
      <c r="N32" s="60"/>
      <c r="O32" s="84"/>
      <c r="P32" s="60"/>
      <c r="Q32" s="151"/>
      <c r="R32" s="65"/>
      <c r="S32" s="65"/>
      <c r="T32" s="65"/>
      <c r="U32" s="85"/>
    </row>
    <row r="33" spans="1:21" ht="15.75" x14ac:dyDescent="0.25">
      <c r="A33" s="52"/>
      <c r="B33" s="51"/>
      <c r="C33" s="62"/>
      <c r="D33" s="25"/>
      <c r="E33" s="65"/>
      <c r="F33" s="61"/>
      <c r="G33" s="83"/>
      <c r="H33" s="175"/>
      <c r="I33" s="176"/>
      <c r="J33" s="82"/>
      <c r="K33" s="113"/>
      <c r="L33" s="58"/>
      <c r="M33" s="59"/>
      <c r="N33" s="60"/>
      <c r="O33" s="84"/>
      <c r="P33" s="60"/>
      <c r="Q33" s="151"/>
      <c r="R33" s="65"/>
      <c r="S33" s="65"/>
      <c r="T33" s="65"/>
      <c r="U33" s="85"/>
    </row>
    <row r="34" spans="1:21" ht="15.75" x14ac:dyDescent="0.25">
      <c r="A34" s="52"/>
      <c r="B34" s="51"/>
      <c r="C34" s="62"/>
      <c r="D34" s="25"/>
      <c r="E34" s="65"/>
      <c r="F34" s="61"/>
      <c r="G34" s="83"/>
      <c r="H34" s="175"/>
      <c r="I34" s="176"/>
      <c r="J34" s="82"/>
      <c r="K34" s="113"/>
      <c r="L34" s="58"/>
      <c r="M34" s="59"/>
      <c r="N34" s="60"/>
      <c r="O34" s="182"/>
      <c r="P34" s="60"/>
      <c r="Q34" s="151"/>
      <c r="R34" s="65"/>
      <c r="S34" s="65"/>
      <c r="T34" s="65"/>
      <c r="U34" s="85"/>
    </row>
    <row r="35" spans="1:21" ht="15.75" x14ac:dyDescent="0.25">
      <c r="A35" s="52"/>
      <c r="B35" s="51"/>
      <c r="C35" s="62"/>
      <c r="D35" s="25"/>
      <c r="E35" s="65"/>
      <c r="F35" s="61"/>
      <c r="G35" s="83"/>
      <c r="H35" s="175"/>
      <c r="I35" s="176"/>
      <c r="J35" s="82"/>
      <c r="K35" s="113"/>
      <c r="L35" s="58"/>
      <c r="M35" s="59"/>
      <c r="N35" s="60"/>
      <c r="O35" s="84"/>
      <c r="P35" s="60"/>
      <c r="Q35" s="151"/>
      <c r="R35" s="65"/>
      <c r="S35" s="65"/>
      <c r="T35" s="65"/>
      <c r="U35" s="85"/>
    </row>
    <row r="36" spans="1:21" ht="15.75" x14ac:dyDescent="0.25">
      <c r="A36" s="52"/>
      <c r="B36" s="51"/>
      <c r="C36" s="62"/>
      <c r="D36" s="25"/>
      <c r="E36" s="65"/>
      <c r="F36" s="61"/>
      <c r="G36" s="83"/>
      <c r="H36" s="175"/>
      <c r="I36" s="176"/>
      <c r="J36" s="82"/>
      <c r="K36" s="113"/>
      <c r="L36" s="58"/>
      <c r="M36" s="59"/>
      <c r="N36" s="60"/>
      <c r="O36" s="84"/>
      <c r="P36" s="60"/>
      <c r="Q36" s="151"/>
      <c r="R36" s="65"/>
      <c r="S36" s="65"/>
      <c r="T36" s="65"/>
      <c r="U36" s="85"/>
    </row>
    <row r="37" spans="1:21" ht="15.75" x14ac:dyDescent="0.25">
      <c r="A37" s="52"/>
      <c r="B37" s="51"/>
      <c r="C37" s="62"/>
      <c r="D37" s="25"/>
      <c r="E37" s="65"/>
      <c r="F37" s="61"/>
      <c r="G37" s="83"/>
      <c r="H37" s="175"/>
      <c r="I37" s="176"/>
      <c r="J37" s="82"/>
      <c r="K37" s="113"/>
      <c r="L37" s="58"/>
      <c r="M37" s="59"/>
      <c r="N37" s="60"/>
      <c r="O37" s="84"/>
      <c r="P37" s="60"/>
      <c r="Q37" s="151"/>
      <c r="R37" s="65"/>
      <c r="S37" s="65"/>
      <c r="T37" s="65"/>
      <c r="U37" s="85"/>
    </row>
    <row r="38" spans="1:21" ht="15.75" x14ac:dyDescent="0.25">
      <c r="A38" s="52"/>
      <c r="B38" s="114"/>
      <c r="C38" s="115"/>
      <c r="D38" s="116"/>
      <c r="E38" s="117"/>
      <c r="F38" s="118"/>
      <c r="G38" s="119"/>
      <c r="H38" s="178"/>
      <c r="I38" s="179"/>
      <c r="J38" s="120"/>
      <c r="K38" s="121"/>
      <c r="L38" s="135"/>
      <c r="M38" s="125"/>
      <c r="N38" s="123"/>
      <c r="O38" s="122"/>
      <c r="P38" s="123"/>
      <c r="Q38" s="152"/>
      <c r="R38" s="117"/>
      <c r="S38" s="117"/>
      <c r="T38" s="117"/>
      <c r="U38" s="124"/>
    </row>
    <row r="39" spans="1:21" ht="16.5" thickBot="1" x14ac:dyDescent="0.3">
      <c r="B39" s="114"/>
      <c r="C39" s="115"/>
      <c r="D39" s="116"/>
      <c r="E39" s="117"/>
      <c r="F39" s="118"/>
      <c r="G39" s="119"/>
      <c r="H39" s="135"/>
      <c r="I39" s="125"/>
      <c r="J39" s="120"/>
      <c r="K39" s="121"/>
      <c r="L39" s="135"/>
      <c r="M39" s="125"/>
      <c r="N39" s="123"/>
      <c r="O39" s="122"/>
      <c r="P39" s="123"/>
      <c r="Q39" s="152"/>
      <c r="R39" s="117"/>
      <c r="S39" s="117"/>
      <c r="T39" s="117"/>
      <c r="U39" s="124"/>
    </row>
    <row r="40" spans="1:21" ht="16.5" thickBot="1" x14ac:dyDescent="0.3">
      <c r="A40" s="17" t="s">
        <v>43</v>
      </c>
      <c r="B40" s="138"/>
      <c r="C40" s="1">
        <f>SUM(C10:C37)</f>
        <v>2529</v>
      </c>
      <c r="D40" s="139"/>
      <c r="E40" s="143">
        <f>SUM(E10:E37)</f>
        <v>302</v>
      </c>
      <c r="F40" s="2">
        <f>E40/C40</f>
        <v>0.11941478845393436</v>
      </c>
      <c r="G40" s="3"/>
      <c r="H40" s="145">
        <f>SUM(H10:H37)</f>
        <v>22</v>
      </c>
      <c r="I40" s="142">
        <f>SUM(I10:I37)</f>
        <v>9</v>
      </c>
      <c r="J40" s="2">
        <f>SUM(J10:J37)</f>
        <v>3.5044247787610621</v>
      </c>
      <c r="K40" s="4">
        <f>J40/I40</f>
        <v>0.38938053097345132</v>
      </c>
      <c r="L40" s="5">
        <v>1022</v>
      </c>
      <c r="M40" s="6">
        <v>226.5</v>
      </c>
      <c r="N40" s="7">
        <v>124.36088752842475</v>
      </c>
      <c r="O40" s="8">
        <f>SUM(O9:O39)</f>
        <v>1485</v>
      </c>
      <c r="P40" s="9">
        <f>SUM(P10:P37)</f>
        <v>174.13468769281417</v>
      </c>
      <c r="Q40" s="153">
        <f>SUM(Q10:Q37)</f>
        <v>1044</v>
      </c>
      <c r="R40" s="10">
        <f>SUM(R10:R37)</f>
        <v>235.5</v>
      </c>
      <c r="S40" s="2">
        <f>SUM(S10:S35)</f>
        <v>127.86531230718582</v>
      </c>
      <c r="T40" s="143">
        <f>SUM(T10:T37)</f>
        <v>127.86531230718582</v>
      </c>
      <c r="U40" s="11">
        <f>T40/R40</f>
        <v>0.5429524938734005</v>
      </c>
    </row>
    <row r="41" spans="1:21" x14ac:dyDescent="0.2">
      <c r="B41" s="29"/>
      <c r="C41" s="29"/>
      <c r="D41" s="29"/>
      <c r="E41" s="30"/>
      <c r="F41" s="29"/>
      <c r="G41" s="29"/>
      <c r="H41" s="29"/>
      <c r="I41" s="33"/>
      <c r="J41" s="30"/>
      <c r="K41" s="31"/>
      <c r="O41" s="30"/>
      <c r="P41" s="45"/>
      <c r="Q41" s="30"/>
      <c r="R41" s="32"/>
    </row>
    <row r="42" spans="1:21" x14ac:dyDescent="0.2">
      <c r="A42" s="16" t="s">
        <v>40</v>
      </c>
      <c r="B42" s="29"/>
      <c r="C42" s="29"/>
      <c r="D42" s="29"/>
      <c r="E42" s="40" t="s">
        <v>30</v>
      </c>
      <c r="F42" s="29"/>
      <c r="G42" s="29"/>
      <c r="I42" s="80">
        <f>'WBHS (8)'!I43</f>
        <v>-83</v>
      </c>
      <c r="J42" s="30"/>
      <c r="K42" s="31"/>
      <c r="L42" s="29"/>
      <c r="M42" s="29"/>
      <c r="N42" s="30"/>
      <c r="O42" s="30"/>
      <c r="P42" s="45"/>
      <c r="Q42" s="30"/>
      <c r="R42" s="32"/>
    </row>
    <row r="43" spans="1:21" ht="15.75" x14ac:dyDescent="0.25">
      <c r="A43" s="16" t="s">
        <v>35</v>
      </c>
      <c r="B43" s="29"/>
      <c r="C43" s="29"/>
      <c r="D43" s="29"/>
      <c r="E43" s="41"/>
      <c r="F43" s="29"/>
      <c r="G43" s="29"/>
      <c r="I43" s="81">
        <f>I42-I40</f>
        <v>-92</v>
      </c>
      <c r="J43" s="226"/>
      <c r="K43" s="49"/>
      <c r="L43" s="50"/>
      <c r="M43" s="50"/>
      <c r="N43" s="226"/>
      <c r="O43" s="226"/>
      <c r="P43" s="45"/>
      <c r="Q43" s="30"/>
      <c r="R43" s="32"/>
    </row>
    <row r="44" spans="1:21" x14ac:dyDescent="0.2">
      <c r="B44" s="29"/>
      <c r="C44" s="29"/>
      <c r="D44" s="29"/>
      <c r="E44" s="41"/>
      <c r="F44" s="29"/>
      <c r="G44" s="29"/>
      <c r="H44" s="29"/>
      <c r="I44" s="29"/>
      <c r="J44" s="30"/>
      <c r="K44" s="31"/>
      <c r="N44" s="30"/>
      <c r="O44" s="30"/>
      <c r="P44" s="45"/>
    </row>
    <row r="45" spans="1:21" ht="16.5" thickBot="1" x14ac:dyDescent="0.3">
      <c r="E45" s="42"/>
      <c r="I45" s="17"/>
      <c r="J45" s="17"/>
      <c r="K45" s="17"/>
      <c r="L45" s="17"/>
      <c r="M45" s="17"/>
    </row>
    <row r="46" spans="1:21" ht="16.5" thickBot="1" x14ac:dyDescent="0.3">
      <c r="B46" s="48"/>
      <c r="L46" s="55"/>
      <c r="M46" s="56"/>
      <c r="Q46" s="53"/>
      <c r="R46" s="54"/>
    </row>
    <row r="50" spans="12:20" x14ac:dyDescent="0.2">
      <c r="T50" s="57"/>
    </row>
    <row r="52" spans="12:20" x14ac:dyDescent="0.2">
      <c r="L52" s="29"/>
      <c r="M52" s="29"/>
    </row>
    <row r="53" spans="12:20" x14ac:dyDescent="0.2">
      <c r="Q53" s="30"/>
      <c r="R53" s="32"/>
    </row>
    <row r="65" spans="1:12" x14ac:dyDescent="0.2">
      <c r="I65" s="16">
        <v>788</v>
      </c>
    </row>
    <row r="66" spans="1:12" x14ac:dyDescent="0.2">
      <c r="A66" s="71" t="s">
        <v>36</v>
      </c>
      <c r="B66" s="15"/>
      <c r="C66" s="72">
        <v>1090</v>
      </c>
      <c r="D66" s="15"/>
      <c r="E66" s="72">
        <v>2970</v>
      </c>
      <c r="F66" s="15"/>
      <c r="G66" s="71">
        <v>2.72</v>
      </c>
      <c r="H66" s="15"/>
      <c r="I66" s="72">
        <v>2429</v>
      </c>
      <c r="J66" s="73">
        <f>E66-I66</f>
        <v>541</v>
      </c>
      <c r="K66" s="16">
        <f>J66/G66</f>
        <v>198.89705882352939</v>
      </c>
    </row>
    <row r="67" spans="1:12" x14ac:dyDescent="0.2">
      <c r="A67" s="71" t="s">
        <v>37</v>
      </c>
      <c r="B67" s="15"/>
      <c r="C67" s="72">
        <v>1090</v>
      </c>
      <c r="D67" s="15"/>
      <c r="E67" s="72">
        <v>2970</v>
      </c>
      <c r="F67" s="15"/>
      <c r="G67" s="71">
        <v>2.72</v>
      </c>
      <c r="H67" s="15"/>
      <c r="I67" s="71">
        <v>482</v>
      </c>
      <c r="J67" s="73">
        <f t="shared" ref="J67:J72" si="3">E67-I67</f>
        <v>2488</v>
      </c>
      <c r="K67" s="16">
        <f>J67/G67</f>
        <v>914.7058823529411</v>
      </c>
    </row>
    <row r="68" spans="1:12" x14ac:dyDescent="0.2">
      <c r="A68" s="71" t="s">
        <v>38</v>
      </c>
      <c r="B68" s="15"/>
      <c r="C68" s="72">
        <v>1090</v>
      </c>
      <c r="D68" s="15"/>
      <c r="E68" s="72">
        <v>2970</v>
      </c>
      <c r="F68" s="15"/>
      <c r="G68" s="71">
        <v>2.72</v>
      </c>
      <c r="H68" s="15"/>
      <c r="I68" s="71">
        <v>192</v>
      </c>
      <c r="J68" s="73">
        <f t="shared" si="3"/>
        <v>2778</v>
      </c>
      <c r="K68" s="16">
        <f>J68/G68</f>
        <v>1021.3235294117646</v>
      </c>
    </row>
    <row r="69" spans="1:12" x14ac:dyDescent="0.2">
      <c r="J69" s="73">
        <f t="shared" si="3"/>
        <v>0</v>
      </c>
    </row>
    <row r="70" spans="1:12" x14ac:dyDescent="0.2">
      <c r="H70" s="16">
        <v>27</v>
      </c>
      <c r="I70" s="16">
        <v>5</v>
      </c>
      <c r="J70" s="73">
        <f>H70*I70</f>
        <v>135</v>
      </c>
      <c r="K70" s="16">
        <v>5</v>
      </c>
      <c r="L70" s="16">
        <f>J70*K70</f>
        <v>675</v>
      </c>
    </row>
    <row r="71" spans="1:12" x14ac:dyDescent="0.2">
      <c r="J71" s="73">
        <f t="shared" si="3"/>
        <v>0</v>
      </c>
    </row>
    <row r="72" spans="1:12" x14ac:dyDescent="0.2">
      <c r="J72" s="73">
        <f t="shared" si="3"/>
        <v>0</v>
      </c>
    </row>
  </sheetData>
  <sheetProtection algorithmName="SHA-512" hashValue="O3A9py5Dl+oCZcec1fk7ximmplaS6vlQ0kVZOsSEyFYKvW7i4JdckE9sznUQiuAG5EyGvQK/96Ol0rYhXCYqxQ==" saltValue="ZWzC5hUntiMBbfo5NcdP9A==" spinCount="100000" sheet="1" objects="1" scenarios="1"/>
  <mergeCells count="1">
    <mergeCell ref="N1:P1"/>
  </mergeCells>
  <conditionalFormatting sqref="S10:T10 S13:T13">
    <cfRule type="cellIs" priority="21" stopIfTrue="1" operator="lessThanOrEqual">
      <formula>#REF!</formula>
    </cfRule>
  </conditionalFormatting>
  <conditionalFormatting sqref="S18:T18">
    <cfRule type="cellIs" priority="20" stopIfTrue="1" operator="lessThanOrEqual">
      <formula>#REF!</formula>
    </cfRule>
  </conditionalFormatting>
  <conditionalFormatting sqref="S21:T22">
    <cfRule type="cellIs" priority="19" stopIfTrue="1" operator="lessThanOrEqual">
      <formula>#REF!</formula>
    </cfRule>
  </conditionalFormatting>
  <conditionalFormatting sqref="S39:T39">
    <cfRule type="cellIs" priority="18" stopIfTrue="1" operator="lessThanOrEqual">
      <formula>#REF!</formula>
    </cfRule>
  </conditionalFormatting>
  <conditionalFormatting sqref="S35:T35">
    <cfRule type="cellIs" priority="17" stopIfTrue="1" operator="lessThanOrEqual">
      <formula>#REF!</formula>
    </cfRule>
  </conditionalFormatting>
  <conditionalFormatting sqref="S14:T14">
    <cfRule type="cellIs" priority="16" stopIfTrue="1" operator="lessThanOrEqual">
      <formula>#REF!</formula>
    </cfRule>
  </conditionalFormatting>
  <conditionalFormatting sqref="S32:T33">
    <cfRule type="cellIs" priority="15" stopIfTrue="1" operator="lessThanOrEqual">
      <formula>#REF!</formula>
    </cfRule>
  </conditionalFormatting>
  <conditionalFormatting sqref="S26:T26">
    <cfRule type="cellIs" priority="14" stopIfTrue="1" operator="lessThanOrEqual">
      <formula>#REF!</formula>
    </cfRule>
  </conditionalFormatting>
  <conditionalFormatting sqref="S25:T25">
    <cfRule type="cellIs" priority="13" stopIfTrue="1" operator="lessThanOrEqual">
      <formula>#REF!</formula>
    </cfRule>
  </conditionalFormatting>
  <conditionalFormatting sqref="S27:T31">
    <cfRule type="cellIs" priority="11" stopIfTrue="1" operator="lessThanOrEqual">
      <formula>#REF!</formula>
    </cfRule>
  </conditionalFormatting>
  <conditionalFormatting sqref="S34:T34">
    <cfRule type="cellIs" priority="12" stopIfTrue="1" operator="lessThanOrEqual">
      <formula>#REF!</formula>
    </cfRule>
  </conditionalFormatting>
  <conditionalFormatting sqref="S37:T38">
    <cfRule type="cellIs" priority="10" stopIfTrue="1" operator="lessThanOrEqual">
      <formula>#REF!</formula>
    </cfRule>
  </conditionalFormatting>
  <conditionalFormatting sqref="S36:T36">
    <cfRule type="cellIs" priority="9" stopIfTrue="1" operator="lessThanOrEqual">
      <formula>#REF!</formula>
    </cfRule>
  </conditionalFormatting>
  <conditionalFormatting sqref="S11:T11">
    <cfRule type="cellIs" priority="8" stopIfTrue="1" operator="lessThanOrEqual">
      <formula>#REF!</formula>
    </cfRule>
  </conditionalFormatting>
  <conditionalFormatting sqref="S12:T12">
    <cfRule type="cellIs" priority="7" stopIfTrue="1" operator="lessThanOrEqual">
      <formula>#REF!</formula>
    </cfRule>
  </conditionalFormatting>
  <conditionalFormatting sqref="S15:T16">
    <cfRule type="cellIs" priority="6" stopIfTrue="1" operator="lessThanOrEqual">
      <formula>#REF!</formula>
    </cfRule>
  </conditionalFormatting>
  <conditionalFormatting sqref="S17:T17">
    <cfRule type="cellIs" priority="5" stopIfTrue="1" operator="lessThanOrEqual">
      <formula>#REF!</formula>
    </cfRule>
  </conditionalFormatting>
  <conditionalFormatting sqref="S19:T19">
    <cfRule type="cellIs" priority="4" stopIfTrue="1" operator="lessThanOrEqual">
      <formula>#REF!</formula>
    </cfRule>
  </conditionalFormatting>
  <conditionalFormatting sqref="S20:T20">
    <cfRule type="cellIs" priority="3" stopIfTrue="1" operator="lessThanOrEqual">
      <formula>#REF!</formula>
    </cfRule>
  </conditionalFormatting>
  <conditionalFormatting sqref="S23:T23">
    <cfRule type="cellIs" priority="2" stopIfTrue="1" operator="lessThanOrEqual">
      <formula>#REF!</formula>
    </cfRule>
  </conditionalFormatting>
  <conditionalFormatting sqref="S24:T24">
    <cfRule type="cellIs" priority="1" stopIfTrue="1" operator="lessThanOrEqual">
      <formula>#REF!</formula>
    </cfRule>
  </conditionalFormatting>
  <pageMargins left="0.25" right="0.25" top="1" bottom="0.25" header="0.3" footer="0.3"/>
  <pageSetup paperSize="5" scale="69" orientation="landscape" r:id="rId1"/>
  <headerFooter alignWithMargins="0">
    <oddFooter>&amp;L&amp;B Confidential&amp;B&amp;C&amp;D&amp;RPage 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C856C-04BC-4897-AB79-BAEC9BCABC8B}">
  <sheetPr>
    <pageSetUpPr fitToPage="1"/>
  </sheetPr>
  <dimension ref="A1:U72"/>
  <sheetViews>
    <sheetView topLeftCell="B1" zoomScale="75" zoomScaleNormal="75" workbookViewId="0">
      <selection activeCell="N2" sqref="N2"/>
    </sheetView>
  </sheetViews>
  <sheetFormatPr defaultColWidth="9.140625" defaultRowHeight="15" x14ac:dyDescent="0.2"/>
  <cols>
    <col min="1" max="1" width="42.42578125" style="16" customWidth="1"/>
    <col min="2" max="2" width="8.42578125" style="16" customWidth="1"/>
    <col min="3" max="3" width="9.85546875" style="16" customWidth="1"/>
    <col min="4" max="4" width="3.85546875" style="16" customWidth="1"/>
    <col min="5" max="5" width="11.5703125" style="16" customWidth="1"/>
    <col min="6" max="6" width="11.140625" style="16" customWidth="1"/>
    <col min="7" max="7" width="12.42578125" style="16" customWidth="1"/>
    <col min="8" max="8" width="11.28515625" style="16" customWidth="1"/>
    <col min="9" max="9" width="13.140625" style="16" customWidth="1"/>
    <col min="10" max="10" width="11.140625" style="16" customWidth="1"/>
    <col min="11" max="11" width="11.85546875" style="16" bestFit="1" customWidth="1"/>
    <col min="12" max="12" width="12.42578125" style="16" customWidth="1"/>
    <col min="13" max="13" width="12" style="16" customWidth="1"/>
    <col min="14" max="14" width="11.5703125" style="16" customWidth="1"/>
    <col min="15" max="15" width="11.42578125" style="16" customWidth="1"/>
    <col min="16" max="16" width="12" style="43" customWidth="1"/>
    <col min="17" max="17" width="11.42578125" style="16" customWidth="1"/>
    <col min="18" max="18" width="12.42578125" style="16" customWidth="1"/>
    <col min="19" max="19" width="13.28515625" style="16" hidden="1" customWidth="1"/>
    <col min="20" max="20" width="13.28515625" style="16" customWidth="1"/>
    <col min="21" max="21" width="12.42578125" style="16" customWidth="1"/>
    <col min="22" max="16384" width="9.140625" style="16"/>
  </cols>
  <sheetData>
    <row r="1" spans="1:21" ht="15.75" thickBot="1" x14ac:dyDescent="0.25">
      <c r="A1" s="16" t="s">
        <v>97</v>
      </c>
      <c r="N1" s="239">
        <v>44178</v>
      </c>
      <c r="O1" s="240"/>
      <c r="P1" s="240"/>
    </row>
    <row r="2" spans="1:21" x14ac:dyDescent="0.2">
      <c r="A2" s="16" t="s">
        <v>30</v>
      </c>
      <c r="N2" s="34"/>
      <c r="O2" s="35"/>
      <c r="P2" s="46"/>
    </row>
    <row r="3" spans="1:21" ht="15.75" x14ac:dyDescent="0.25">
      <c r="A3" s="17" t="s">
        <v>96</v>
      </c>
    </row>
    <row r="4" spans="1:21" ht="16.5" thickBot="1" x14ac:dyDescent="0.3">
      <c r="A4" s="17" t="s">
        <v>30</v>
      </c>
    </row>
    <row r="5" spans="1:21" s="17" customFormat="1" ht="18" customHeight="1" thickBot="1" x14ac:dyDescent="0.3">
      <c r="A5" s="17" t="s">
        <v>30</v>
      </c>
      <c r="B5" s="88"/>
      <c r="C5" s="89" t="s">
        <v>27</v>
      </c>
      <c r="D5" s="89"/>
      <c r="E5" s="89"/>
      <c r="F5" s="89"/>
      <c r="G5" s="89"/>
      <c r="H5" s="88" t="s">
        <v>112</v>
      </c>
      <c r="I5" s="89"/>
      <c r="J5" s="89"/>
      <c r="K5" s="89"/>
      <c r="L5" s="88" t="s">
        <v>28</v>
      </c>
      <c r="M5" s="89"/>
      <c r="N5" s="90"/>
      <c r="O5" s="88" t="s">
        <v>29</v>
      </c>
      <c r="P5" s="107"/>
      <c r="Q5" s="89"/>
      <c r="R5" s="89"/>
      <c r="S5" s="89"/>
      <c r="T5" s="89"/>
      <c r="U5" s="90"/>
    </row>
    <row r="6" spans="1:21" ht="15.75" x14ac:dyDescent="0.25">
      <c r="A6" s="17"/>
      <c r="B6" s="95" t="s">
        <v>1</v>
      </c>
      <c r="C6" s="93" t="s">
        <v>2</v>
      </c>
      <c r="D6" s="94"/>
      <c r="E6" s="92" t="s">
        <v>4</v>
      </c>
      <c r="F6" s="93" t="s">
        <v>5</v>
      </c>
      <c r="G6" s="93" t="s">
        <v>6</v>
      </c>
      <c r="H6" s="95" t="s">
        <v>2</v>
      </c>
      <c r="I6" s="100" t="s">
        <v>4</v>
      </c>
      <c r="J6" s="92" t="s">
        <v>4</v>
      </c>
      <c r="K6" s="93" t="s">
        <v>11</v>
      </c>
      <c r="L6" s="95" t="s">
        <v>14</v>
      </c>
      <c r="M6" s="100" t="s">
        <v>14</v>
      </c>
      <c r="N6" s="96" t="s">
        <v>14</v>
      </c>
      <c r="O6" s="128" t="s">
        <v>2</v>
      </c>
      <c r="P6" s="129" t="s">
        <v>21</v>
      </c>
      <c r="Q6" s="94" t="s">
        <v>2</v>
      </c>
      <c r="R6" s="161" t="s">
        <v>4</v>
      </c>
      <c r="S6" s="166" t="s">
        <v>44</v>
      </c>
      <c r="T6" s="163" t="s">
        <v>19</v>
      </c>
      <c r="U6" s="109" t="s">
        <v>11</v>
      </c>
    </row>
    <row r="7" spans="1:21" ht="15.75" x14ac:dyDescent="0.25">
      <c r="B7" s="91" t="s">
        <v>0</v>
      </c>
      <c r="C7" s="18" t="s">
        <v>3</v>
      </c>
      <c r="D7" s="19"/>
      <c r="E7" s="87" t="s">
        <v>3</v>
      </c>
      <c r="F7" s="18" t="s">
        <v>6</v>
      </c>
      <c r="G7" s="93" t="s">
        <v>24</v>
      </c>
      <c r="H7" s="95" t="s">
        <v>110</v>
      </c>
      <c r="I7" s="99" t="s">
        <v>8</v>
      </c>
      <c r="J7" s="87" t="s">
        <v>9</v>
      </c>
      <c r="K7" s="18" t="s">
        <v>10</v>
      </c>
      <c r="L7" s="95" t="s">
        <v>2</v>
      </c>
      <c r="M7" s="100" t="s">
        <v>4</v>
      </c>
      <c r="N7" s="96" t="s">
        <v>4</v>
      </c>
      <c r="O7" s="108" t="s">
        <v>20</v>
      </c>
      <c r="P7" s="130" t="s">
        <v>22</v>
      </c>
      <c r="Q7" s="94" t="s">
        <v>12</v>
      </c>
      <c r="R7" s="161" t="s">
        <v>18</v>
      </c>
      <c r="S7" s="166" t="s">
        <v>4</v>
      </c>
      <c r="T7" s="163" t="s">
        <v>23</v>
      </c>
      <c r="U7" s="110" t="s">
        <v>42</v>
      </c>
    </row>
    <row r="8" spans="1:21" ht="15.75" x14ac:dyDescent="0.25">
      <c r="B8" s="91"/>
      <c r="C8" s="87"/>
      <c r="D8" s="87"/>
      <c r="E8" s="87"/>
      <c r="F8" s="18"/>
      <c r="G8" s="93" t="s">
        <v>25</v>
      </c>
      <c r="H8" s="91" t="s">
        <v>111</v>
      </c>
      <c r="I8" s="98"/>
      <c r="J8" s="87"/>
      <c r="K8" s="105"/>
      <c r="L8" s="91"/>
      <c r="M8" s="99" t="s">
        <v>17</v>
      </c>
      <c r="N8" s="97" t="s">
        <v>16</v>
      </c>
      <c r="O8" s="106"/>
      <c r="P8" s="131" t="s">
        <v>20</v>
      </c>
      <c r="Q8" s="102"/>
      <c r="R8" s="162" t="s">
        <v>15</v>
      </c>
      <c r="S8" s="165" t="s">
        <v>9</v>
      </c>
      <c r="T8" s="164" t="s">
        <v>15</v>
      </c>
      <c r="U8" s="104"/>
    </row>
    <row r="9" spans="1:21" x14ac:dyDescent="0.2">
      <c r="B9" s="22"/>
      <c r="C9" s="20" t="s">
        <v>30</v>
      </c>
      <c r="D9" s="20"/>
      <c r="E9" s="20"/>
      <c r="F9" s="21"/>
      <c r="G9" s="18" t="s">
        <v>26</v>
      </c>
      <c r="H9" s="158"/>
      <c r="I9" s="159"/>
      <c r="J9" s="20"/>
      <c r="K9" s="111"/>
      <c r="L9" s="22"/>
      <c r="M9" s="87"/>
      <c r="N9" s="97"/>
      <c r="O9" s="106"/>
      <c r="P9" s="101"/>
      <c r="Q9" s="167"/>
      <c r="R9" s="168"/>
      <c r="S9" s="169"/>
      <c r="T9" s="170"/>
      <c r="U9" s="23"/>
    </row>
    <row r="10" spans="1:21" ht="15.75" x14ac:dyDescent="0.25">
      <c r="A10" s="17"/>
      <c r="B10" s="51"/>
      <c r="C10" s="25"/>
      <c r="D10" s="25"/>
      <c r="E10" s="44"/>
      <c r="F10" s="28"/>
      <c r="G10" s="26"/>
      <c r="H10" s="157"/>
      <c r="I10" s="66"/>
      <c r="J10" s="78"/>
      <c r="K10" s="112"/>
      <c r="L10" s="67"/>
      <c r="M10" s="59"/>
      <c r="N10" s="74"/>
      <c r="O10" s="77"/>
      <c r="P10" s="75"/>
      <c r="Q10" s="151"/>
      <c r="R10" s="65"/>
      <c r="S10" s="65"/>
      <c r="T10" s="65"/>
      <c r="U10" s="76"/>
    </row>
    <row r="11" spans="1:21" ht="15.75" x14ac:dyDescent="0.25">
      <c r="A11" s="184" t="s">
        <v>57</v>
      </c>
      <c r="B11" s="51"/>
      <c r="C11" s="25"/>
      <c r="D11" s="25"/>
      <c r="E11" s="44"/>
      <c r="F11" s="28"/>
      <c r="G11" s="26"/>
      <c r="H11" s="157"/>
      <c r="I11" s="66"/>
      <c r="J11" s="185"/>
      <c r="K11" s="112"/>
      <c r="L11" s="67"/>
      <c r="M11" s="59"/>
      <c r="N11" s="74"/>
      <c r="O11" s="77"/>
      <c r="P11" s="75"/>
      <c r="Q11" s="151"/>
      <c r="R11" s="65"/>
      <c r="S11" s="65"/>
      <c r="T11" s="65"/>
      <c r="U11" s="76"/>
    </row>
    <row r="12" spans="1:21" ht="15.75" x14ac:dyDescent="0.25">
      <c r="A12" s="52" t="s">
        <v>58</v>
      </c>
      <c r="B12" s="51">
        <v>1705</v>
      </c>
      <c r="C12" s="186">
        <v>189</v>
      </c>
      <c r="D12" s="187" t="s">
        <v>41</v>
      </c>
      <c r="E12" s="214">
        <v>36</v>
      </c>
      <c r="F12" s="61">
        <f>E12/C12</f>
        <v>0.19047619047619047</v>
      </c>
      <c r="G12" s="83">
        <f>C12/E12</f>
        <v>5.25</v>
      </c>
      <c r="H12" s="216"/>
      <c r="I12" s="217"/>
      <c r="J12" s="82">
        <f>H12*F12</f>
        <v>0</v>
      </c>
      <c r="K12" s="113" t="e">
        <f>J12/I12</f>
        <v>#DIV/0!</v>
      </c>
      <c r="L12" s="58">
        <v>0</v>
      </c>
      <c r="M12" s="59">
        <v>0</v>
      </c>
      <c r="N12" s="60">
        <v>0</v>
      </c>
      <c r="O12" s="84">
        <f>C12-Q12</f>
        <v>189</v>
      </c>
      <c r="P12" s="60">
        <f>E12-S12</f>
        <v>36</v>
      </c>
      <c r="Q12" s="151">
        <f t="shared" ref="Q12:Q13" si="0">H12+L12</f>
        <v>0</v>
      </c>
      <c r="R12" s="65">
        <f t="shared" ref="R12:R13" si="1">M12+I12</f>
        <v>0</v>
      </c>
      <c r="S12" s="65">
        <f>Q12*F12</f>
        <v>0</v>
      </c>
      <c r="T12" s="65">
        <f>+IF(S12&gt;E12,E12,S12)</f>
        <v>0</v>
      </c>
      <c r="U12" s="85" t="e">
        <f>T12/R12</f>
        <v>#DIV/0!</v>
      </c>
    </row>
    <row r="13" spans="1:21" ht="15.75" x14ac:dyDescent="0.25">
      <c r="A13" s="52" t="s">
        <v>55</v>
      </c>
      <c r="B13" s="51">
        <v>1706</v>
      </c>
      <c r="C13" s="62">
        <v>38</v>
      </c>
      <c r="D13" s="25" t="s">
        <v>41</v>
      </c>
      <c r="E13" s="212">
        <v>4</v>
      </c>
      <c r="F13" s="61">
        <f>E13/C13</f>
        <v>0.10526315789473684</v>
      </c>
      <c r="G13" s="83">
        <f>C13/E13</f>
        <v>9.5</v>
      </c>
      <c r="H13" s="216"/>
      <c r="I13" s="217"/>
      <c r="J13" s="82">
        <f>H13*F13</f>
        <v>0</v>
      </c>
      <c r="K13" s="113" t="e">
        <f>J13/I13</f>
        <v>#DIV/0!</v>
      </c>
      <c r="L13" s="58">
        <v>0</v>
      </c>
      <c r="M13" s="59">
        <v>0</v>
      </c>
      <c r="N13" s="60">
        <v>0</v>
      </c>
      <c r="O13" s="84">
        <f>C13-Q13</f>
        <v>38</v>
      </c>
      <c r="P13" s="60">
        <f>E13-S13</f>
        <v>4</v>
      </c>
      <c r="Q13" s="151">
        <f t="shared" si="0"/>
        <v>0</v>
      </c>
      <c r="R13" s="65">
        <f t="shared" si="1"/>
        <v>0</v>
      </c>
      <c r="S13" s="65">
        <f>Q13*F13</f>
        <v>0</v>
      </c>
      <c r="T13" s="65">
        <f>+IF(S13&gt;E13,E13,S13)</f>
        <v>0</v>
      </c>
      <c r="U13" s="85" t="e">
        <f>T13/R13</f>
        <v>#DIV/0!</v>
      </c>
    </row>
    <row r="14" spans="1:21" ht="15.75" x14ac:dyDescent="0.25">
      <c r="A14" s="52"/>
      <c r="B14" s="51"/>
      <c r="C14" s="62"/>
      <c r="D14" s="25"/>
      <c r="E14" s="212"/>
      <c r="F14" s="61"/>
      <c r="G14" s="83"/>
      <c r="H14" s="175"/>
      <c r="I14" s="176"/>
      <c r="J14" s="82"/>
      <c r="K14" s="113"/>
      <c r="L14" s="58"/>
      <c r="M14" s="59"/>
      <c r="N14" s="60"/>
      <c r="O14" s="84"/>
      <c r="P14" s="60"/>
      <c r="Q14" s="151"/>
      <c r="R14" s="65"/>
      <c r="S14" s="65"/>
      <c r="T14" s="65"/>
      <c r="U14" s="85"/>
    </row>
    <row r="15" spans="1:21" ht="15.75" x14ac:dyDescent="0.25">
      <c r="A15" s="184" t="s">
        <v>59</v>
      </c>
      <c r="B15" s="51"/>
      <c r="C15" s="25"/>
      <c r="D15" s="25"/>
      <c r="E15" s="189"/>
      <c r="F15" s="28"/>
      <c r="G15" s="26"/>
      <c r="H15" s="157"/>
      <c r="I15" s="66"/>
      <c r="J15" s="185"/>
      <c r="K15" s="112"/>
      <c r="L15" s="67"/>
      <c r="M15" s="59"/>
      <c r="N15" s="74"/>
      <c r="O15" s="77"/>
      <c r="P15" s="75"/>
      <c r="Q15" s="151"/>
      <c r="R15" s="65"/>
      <c r="S15" s="65"/>
      <c r="T15" s="65"/>
      <c r="U15" s="76"/>
    </row>
    <row r="16" spans="1:21" ht="15.75" x14ac:dyDescent="0.25">
      <c r="A16" s="52" t="s">
        <v>58</v>
      </c>
      <c r="B16" s="51">
        <v>1705</v>
      </c>
      <c r="C16" s="186">
        <v>100</v>
      </c>
      <c r="D16" s="187" t="s">
        <v>41</v>
      </c>
      <c r="E16" s="214">
        <v>10</v>
      </c>
      <c r="F16" s="61">
        <f>E16/C16</f>
        <v>0.1</v>
      </c>
      <c r="G16" s="83">
        <f>C16/E16</f>
        <v>10</v>
      </c>
      <c r="H16" s="216"/>
      <c r="I16" s="217"/>
      <c r="J16" s="82">
        <f>H16*F16</f>
        <v>0</v>
      </c>
      <c r="K16" s="113" t="e">
        <f>J16/I16</f>
        <v>#DIV/0!</v>
      </c>
      <c r="L16" s="58">
        <v>93</v>
      </c>
      <c r="M16" s="59">
        <v>31</v>
      </c>
      <c r="N16" s="60">
        <v>9.3000000000000007</v>
      </c>
      <c r="O16" s="84">
        <f>C16-Q16</f>
        <v>7</v>
      </c>
      <c r="P16" s="60">
        <f>E16-S16</f>
        <v>0.69999999999999929</v>
      </c>
      <c r="Q16" s="151">
        <f>H16+L16</f>
        <v>93</v>
      </c>
      <c r="R16" s="65">
        <f>M16+I16</f>
        <v>31</v>
      </c>
      <c r="S16" s="65">
        <f>Q16*F16</f>
        <v>9.3000000000000007</v>
      </c>
      <c r="T16" s="65">
        <f>+IF(S16&gt;E16,E16,S16)</f>
        <v>9.3000000000000007</v>
      </c>
      <c r="U16" s="85">
        <f>T16/R16</f>
        <v>0.30000000000000004</v>
      </c>
    </row>
    <row r="17" spans="1:21" ht="15.75" x14ac:dyDescent="0.25">
      <c r="A17" s="52" t="s">
        <v>55</v>
      </c>
      <c r="B17" s="51">
        <v>1708</v>
      </c>
      <c r="C17" s="186">
        <v>22</v>
      </c>
      <c r="D17" s="187" t="s">
        <v>41</v>
      </c>
      <c r="E17" s="214">
        <v>2</v>
      </c>
      <c r="F17" s="191">
        <f>E17/C17</f>
        <v>9.0909090909090912E-2</v>
      </c>
      <c r="G17" s="192">
        <f>C17/E17</f>
        <v>11</v>
      </c>
      <c r="H17" s="216"/>
      <c r="I17" s="217"/>
      <c r="J17" s="82">
        <f>H17*F17</f>
        <v>0</v>
      </c>
      <c r="K17" s="113" t="e">
        <f>J17/I17</f>
        <v>#DIV/0!</v>
      </c>
      <c r="L17" s="58">
        <v>0</v>
      </c>
      <c r="M17" s="59">
        <v>0</v>
      </c>
      <c r="N17" s="60">
        <v>0</v>
      </c>
      <c r="O17" s="84">
        <f>C17-Q17</f>
        <v>22</v>
      </c>
      <c r="P17" s="60">
        <f>E17-S17</f>
        <v>2</v>
      </c>
      <c r="Q17" s="151">
        <v>0</v>
      </c>
      <c r="R17" s="65">
        <v>0</v>
      </c>
      <c r="S17" s="65">
        <f>Q17*F17</f>
        <v>0</v>
      </c>
      <c r="T17" s="65">
        <f>+IF(S17&gt;E17,E17,S17)</f>
        <v>0</v>
      </c>
      <c r="U17" s="85" t="e">
        <f>T17/R17</f>
        <v>#DIV/0!</v>
      </c>
    </row>
    <row r="18" spans="1:21" ht="15.75" x14ac:dyDescent="0.25">
      <c r="A18" s="17"/>
      <c r="B18" s="51"/>
      <c r="C18" s="62"/>
      <c r="D18" s="25"/>
      <c r="E18" s="65"/>
      <c r="F18" s="61"/>
      <c r="G18" s="83"/>
      <c r="H18" s="175"/>
      <c r="I18" s="177"/>
      <c r="J18" s="82"/>
      <c r="K18" s="113"/>
      <c r="L18" s="58"/>
      <c r="M18" s="59"/>
      <c r="N18" s="60"/>
      <c r="O18" s="84"/>
      <c r="P18" s="60"/>
      <c r="Q18" s="151"/>
      <c r="R18" s="65"/>
      <c r="S18" s="65"/>
      <c r="T18" s="65"/>
      <c r="U18" s="85"/>
    </row>
    <row r="19" spans="1:21" ht="15.75" x14ac:dyDescent="0.25">
      <c r="A19" s="184" t="s">
        <v>60</v>
      </c>
      <c r="B19" s="51"/>
      <c r="C19" s="25"/>
      <c r="D19" s="25"/>
      <c r="E19" s="189"/>
      <c r="F19" s="28"/>
      <c r="G19" s="26"/>
      <c r="H19" s="157"/>
      <c r="I19" s="66"/>
      <c r="J19" s="185"/>
      <c r="K19" s="112"/>
      <c r="L19" s="67"/>
      <c r="M19" s="59"/>
      <c r="N19" s="74"/>
      <c r="O19" s="77"/>
      <c r="P19" s="75"/>
      <c r="Q19" s="151"/>
      <c r="R19" s="65"/>
      <c r="S19" s="65"/>
      <c r="T19" s="65"/>
      <c r="U19" s="76"/>
    </row>
    <row r="20" spans="1:21" ht="15.75" x14ac:dyDescent="0.25">
      <c r="A20" s="52" t="s">
        <v>58</v>
      </c>
      <c r="B20" s="51">
        <v>1705</v>
      </c>
      <c r="C20" s="186">
        <v>620</v>
      </c>
      <c r="D20" s="187" t="s">
        <v>41</v>
      </c>
      <c r="E20" s="214">
        <v>100</v>
      </c>
      <c r="F20" s="61">
        <f>E20/C20</f>
        <v>0.16129032258064516</v>
      </c>
      <c r="G20" s="83">
        <f>C20/E20</f>
        <v>6.2</v>
      </c>
      <c r="H20" s="216"/>
      <c r="I20" s="217"/>
      <c r="J20" s="82">
        <f>H20*F20</f>
        <v>0</v>
      </c>
      <c r="K20" s="113" t="e">
        <f>J20/I20</f>
        <v>#DIV/0!</v>
      </c>
      <c r="L20" s="58">
        <v>0</v>
      </c>
      <c r="M20" s="59">
        <v>0</v>
      </c>
      <c r="N20" s="60">
        <v>0</v>
      </c>
      <c r="O20" s="84">
        <f>C20-Q20</f>
        <v>620</v>
      </c>
      <c r="P20" s="60">
        <f>E20-S20</f>
        <v>100</v>
      </c>
      <c r="Q20" s="151">
        <f>H20+L20</f>
        <v>0</v>
      </c>
      <c r="R20" s="65">
        <f>M20+I20</f>
        <v>0</v>
      </c>
      <c r="S20" s="65">
        <f>Q20*F20</f>
        <v>0</v>
      </c>
      <c r="T20" s="65">
        <f>+IF(S20&gt;E20,E20,S20)</f>
        <v>0</v>
      </c>
      <c r="U20" s="85" t="e">
        <f>T20/R20</f>
        <v>#DIV/0!</v>
      </c>
    </row>
    <row r="21" spans="1:21" ht="15.75" x14ac:dyDescent="0.25">
      <c r="A21" s="52" t="s">
        <v>55</v>
      </c>
      <c r="B21" s="51">
        <v>1706</v>
      </c>
      <c r="C21" s="62">
        <v>200</v>
      </c>
      <c r="D21" s="25" t="s">
        <v>41</v>
      </c>
      <c r="E21" s="212">
        <v>8</v>
      </c>
      <c r="F21" s="61">
        <f>E21/C21</f>
        <v>0.04</v>
      </c>
      <c r="G21" s="83">
        <f>C21/E21</f>
        <v>25</v>
      </c>
      <c r="H21" s="216"/>
      <c r="I21" s="217"/>
      <c r="J21" s="82">
        <f>H21*F21</f>
        <v>0</v>
      </c>
      <c r="K21" s="113" t="e">
        <f>J21/I21</f>
        <v>#DIV/0!</v>
      </c>
      <c r="L21" s="58">
        <v>0</v>
      </c>
      <c r="M21" s="59">
        <v>0</v>
      </c>
      <c r="N21" s="60">
        <v>0</v>
      </c>
      <c r="O21" s="84">
        <f>C21-Q21</f>
        <v>200</v>
      </c>
      <c r="P21" s="60">
        <f>E21-S21</f>
        <v>8</v>
      </c>
      <c r="Q21" s="151">
        <f>H21+L21</f>
        <v>0</v>
      </c>
      <c r="R21" s="65">
        <f>M21+I21</f>
        <v>0</v>
      </c>
      <c r="S21" s="65">
        <f>Q21*F21</f>
        <v>0</v>
      </c>
      <c r="T21" s="65">
        <f>+IF(S21&gt;E21,E21,S21)</f>
        <v>0</v>
      </c>
      <c r="U21" s="85" t="e">
        <f>T21/R21</f>
        <v>#DIV/0!</v>
      </c>
    </row>
    <row r="22" spans="1:21" ht="15.75" x14ac:dyDescent="0.25">
      <c r="A22" s="52"/>
      <c r="B22" s="51"/>
      <c r="C22" s="186"/>
      <c r="D22" s="187"/>
      <c r="E22" s="188"/>
      <c r="F22" s="61"/>
      <c r="G22" s="83"/>
      <c r="H22" s="58"/>
      <c r="I22" s="59"/>
      <c r="J22" s="82"/>
      <c r="K22" s="113"/>
      <c r="L22" s="58"/>
      <c r="M22" s="59"/>
      <c r="N22" s="60"/>
      <c r="O22" s="84"/>
      <c r="P22" s="60"/>
      <c r="Q22" s="151"/>
      <c r="R22" s="65"/>
      <c r="S22" s="65"/>
      <c r="T22" s="65"/>
      <c r="U22" s="85"/>
    </row>
    <row r="23" spans="1:21" ht="15.75" x14ac:dyDescent="0.25">
      <c r="A23" s="190" t="s">
        <v>67</v>
      </c>
      <c r="B23" s="51"/>
      <c r="C23" s="186"/>
      <c r="D23" s="187"/>
      <c r="E23" s="188"/>
      <c r="F23" s="61"/>
      <c r="G23" s="83"/>
      <c r="H23" s="58"/>
      <c r="I23" s="59"/>
      <c r="J23" s="82"/>
      <c r="K23" s="113"/>
      <c r="L23" s="58"/>
      <c r="M23" s="59"/>
      <c r="N23" s="60"/>
      <c r="O23" s="84"/>
      <c r="P23" s="60"/>
      <c r="Q23" s="151"/>
      <c r="R23" s="65"/>
      <c r="S23" s="65"/>
      <c r="T23" s="65"/>
      <c r="U23" s="85"/>
    </row>
    <row r="24" spans="1:21" ht="15.75" x14ac:dyDescent="0.25">
      <c r="A24" s="52" t="s">
        <v>61</v>
      </c>
      <c r="B24" s="51">
        <v>1705</v>
      </c>
      <c r="C24" s="186">
        <v>187</v>
      </c>
      <c r="D24" s="187" t="s">
        <v>41</v>
      </c>
      <c r="E24" s="214">
        <v>26</v>
      </c>
      <c r="F24" s="61">
        <f>E24/C24</f>
        <v>0.13903743315508021</v>
      </c>
      <c r="G24" s="83">
        <f>C24/E24</f>
        <v>7.1923076923076925</v>
      </c>
      <c r="H24" s="216"/>
      <c r="I24" s="217"/>
      <c r="J24" s="82">
        <f>H24*F24</f>
        <v>0</v>
      </c>
      <c r="K24" s="113" t="e">
        <f>J24/I24</f>
        <v>#DIV/0!</v>
      </c>
      <c r="L24" s="58">
        <v>0</v>
      </c>
      <c r="M24" s="59">
        <v>0</v>
      </c>
      <c r="N24" s="60">
        <v>0</v>
      </c>
      <c r="O24" s="84">
        <f>C24-Q24</f>
        <v>187</v>
      </c>
      <c r="P24" s="60">
        <f>E24-S24</f>
        <v>26</v>
      </c>
      <c r="Q24" s="151">
        <f>H24+L24</f>
        <v>0</v>
      </c>
      <c r="R24" s="65">
        <f>M24+I24</f>
        <v>0</v>
      </c>
      <c r="S24" s="65">
        <f t="shared" ref="S24" si="2">Q24*F24</f>
        <v>0</v>
      </c>
      <c r="T24" s="65">
        <f>+IF(S24&gt;E24,E24,S24)</f>
        <v>0</v>
      </c>
      <c r="U24" s="85" t="e">
        <f>T24/R24</f>
        <v>#DIV/0!</v>
      </c>
    </row>
    <row r="25" spans="1:21" ht="15.75" x14ac:dyDescent="0.25">
      <c r="A25" s="52" t="s">
        <v>55</v>
      </c>
      <c r="B25" s="51">
        <v>1706</v>
      </c>
      <c r="C25" s="62">
        <v>180</v>
      </c>
      <c r="D25" s="25" t="s">
        <v>41</v>
      </c>
      <c r="E25" s="212">
        <v>6</v>
      </c>
      <c r="F25" s="61">
        <f>E25/C25</f>
        <v>3.3333333333333333E-2</v>
      </c>
      <c r="G25" s="83">
        <f>C25/E25</f>
        <v>30</v>
      </c>
      <c r="H25" s="216"/>
      <c r="I25" s="217"/>
      <c r="J25" s="82">
        <f>H25*F25</f>
        <v>0</v>
      </c>
      <c r="K25" s="113" t="e">
        <f>J25/I25</f>
        <v>#DIV/0!</v>
      </c>
      <c r="L25" s="58"/>
      <c r="M25" s="59"/>
      <c r="N25" s="60"/>
      <c r="O25" s="84">
        <f>C25-Q25</f>
        <v>180</v>
      </c>
      <c r="P25" s="60">
        <f>E25-S25</f>
        <v>6</v>
      </c>
      <c r="Q25" s="151"/>
      <c r="R25" s="65"/>
      <c r="S25" s="65"/>
      <c r="T25" s="65"/>
      <c r="U25" s="85" t="e">
        <f>T25/R25</f>
        <v>#DIV/0!</v>
      </c>
    </row>
    <row r="26" spans="1:21" ht="15.75" x14ac:dyDescent="0.25">
      <c r="A26" s="52"/>
      <c r="B26" s="51"/>
      <c r="C26" s="62"/>
      <c r="D26" s="25"/>
      <c r="E26" s="65"/>
      <c r="F26" s="61"/>
      <c r="G26" s="83"/>
      <c r="H26" s="175"/>
      <c r="I26" s="176"/>
      <c r="J26" s="82"/>
      <c r="K26" s="113"/>
      <c r="L26" s="58"/>
      <c r="M26" s="59"/>
      <c r="N26" s="60"/>
      <c r="O26" s="182"/>
      <c r="P26" s="60"/>
      <c r="Q26" s="151"/>
      <c r="R26" s="65"/>
      <c r="S26" s="65"/>
      <c r="T26" s="65"/>
      <c r="U26" s="85"/>
    </row>
    <row r="27" spans="1:21" ht="15.75" x14ac:dyDescent="0.25">
      <c r="A27" s="184" t="s">
        <v>68</v>
      </c>
      <c r="B27" s="51"/>
      <c r="C27" s="25"/>
      <c r="D27" s="25"/>
      <c r="E27" s="44"/>
      <c r="F27" s="28"/>
      <c r="G27" s="26"/>
      <c r="H27" s="157"/>
      <c r="I27" s="66"/>
      <c r="J27" s="185"/>
      <c r="K27" s="112"/>
      <c r="L27" s="67"/>
      <c r="M27" s="59"/>
      <c r="N27" s="74"/>
      <c r="O27" s="77"/>
      <c r="P27" s="75"/>
      <c r="Q27" s="151"/>
      <c r="R27" s="65"/>
      <c r="S27" s="65"/>
      <c r="T27" s="65"/>
      <c r="U27" s="76"/>
    </row>
    <row r="28" spans="1:21" ht="15.75" x14ac:dyDescent="0.25">
      <c r="A28" s="52" t="s">
        <v>58</v>
      </c>
      <c r="B28" s="51">
        <v>1705</v>
      </c>
      <c r="C28" s="186">
        <v>308</v>
      </c>
      <c r="D28" s="187" t="s">
        <v>41</v>
      </c>
      <c r="E28" s="214">
        <v>42</v>
      </c>
      <c r="F28" s="61">
        <f>E28/C28</f>
        <v>0.13636363636363635</v>
      </c>
      <c r="G28" s="83">
        <f>C28/E28</f>
        <v>7.333333333333333</v>
      </c>
      <c r="H28" s="216"/>
      <c r="I28" s="217"/>
      <c r="J28" s="82">
        <f>H28*F28</f>
        <v>0</v>
      </c>
      <c r="K28" s="113" t="e">
        <f>J28/I28</f>
        <v>#DIV/0!</v>
      </c>
      <c r="L28" s="58">
        <v>0</v>
      </c>
      <c r="M28" s="59">
        <v>0</v>
      </c>
      <c r="N28" s="60">
        <v>0</v>
      </c>
      <c r="O28" s="84">
        <f>C28-Q28</f>
        <v>308</v>
      </c>
      <c r="P28" s="238">
        <f>E28-S28</f>
        <v>42</v>
      </c>
      <c r="Q28" s="151">
        <f>H28+L28</f>
        <v>0</v>
      </c>
      <c r="R28" s="65">
        <f>M28+I28</f>
        <v>0</v>
      </c>
      <c r="S28" s="65">
        <f t="shared" ref="S28:S29" si="3">Q28*F28</f>
        <v>0</v>
      </c>
      <c r="T28" s="65">
        <f>+IF(S28&gt;E28,E28,S28)</f>
        <v>0</v>
      </c>
      <c r="U28" s="85" t="e">
        <f>T28/R28</f>
        <v>#DIV/0!</v>
      </c>
    </row>
    <row r="29" spans="1:21" ht="15.75" x14ac:dyDescent="0.25">
      <c r="A29" s="52" t="s">
        <v>55</v>
      </c>
      <c r="B29" s="51">
        <v>1706</v>
      </c>
      <c r="C29" s="62">
        <v>100</v>
      </c>
      <c r="D29" s="25" t="s">
        <v>41</v>
      </c>
      <c r="E29" s="212">
        <v>8</v>
      </c>
      <c r="F29" s="61">
        <f>E29/C29</f>
        <v>0.08</v>
      </c>
      <c r="G29" s="83">
        <f>C29/E29</f>
        <v>12.5</v>
      </c>
      <c r="H29" s="216"/>
      <c r="I29" s="217"/>
      <c r="J29" s="82">
        <f>H29*F29</f>
        <v>0</v>
      </c>
      <c r="K29" s="113" t="e">
        <f>J29/I29</f>
        <v>#DIV/0!</v>
      </c>
      <c r="L29" s="58">
        <v>0</v>
      </c>
      <c r="M29" s="59">
        <v>0</v>
      </c>
      <c r="N29" s="60">
        <v>0</v>
      </c>
      <c r="O29" s="84">
        <f>C29-Q29</f>
        <v>100</v>
      </c>
      <c r="P29" s="60">
        <f>E29-S29</f>
        <v>8</v>
      </c>
      <c r="Q29" s="151">
        <f>H29+L29</f>
        <v>0</v>
      </c>
      <c r="R29" s="65">
        <f>M29+I29</f>
        <v>0</v>
      </c>
      <c r="S29" s="65">
        <f t="shared" si="3"/>
        <v>0</v>
      </c>
      <c r="T29" s="65">
        <f>+IF(S29&gt;E29,E29,S29)</f>
        <v>0</v>
      </c>
      <c r="U29" s="85" t="e">
        <f>T29/R29</f>
        <v>#DIV/0!</v>
      </c>
    </row>
    <row r="30" spans="1:21" ht="15.75" x14ac:dyDescent="0.25">
      <c r="A30" s="52"/>
      <c r="B30" s="51"/>
      <c r="C30" s="186"/>
      <c r="D30" s="187"/>
      <c r="E30" s="188"/>
      <c r="F30" s="61"/>
      <c r="G30" s="83"/>
      <c r="H30" s="58"/>
      <c r="I30" s="59"/>
      <c r="J30" s="82"/>
      <c r="K30" s="113"/>
      <c r="L30" s="58"/>
      <c r="M30" s="59"/>
      <c r="N30" s="60"/>
      <c r="O30" s="84"/>
      <c r="P30" s="60"/>
      <c r="Q30" s="151"/>
      <c r="R30" s="65"/>
      <c r="S30" s="65"/>
      <c r="T30" s="65"/>
      <c r="U30" s="85"/>
    </row>
    <row r="31" spans="1:21" ht="15.75" x14ac:dyDescent="0.25">
      <c r="A31" s="184" t="s">
        <v>69</v>
      </c>
      <c r="B31" s="51"/>
      <c r="C31" s="25"/>
      <c r="D31" s="25"/>
      <c r="E31" s="44"/>
      <c r="F31" s="28"/>
      <c r="G31" s="26"/>
      <c r="H31" s="157"/>
      <c r="I31" s="66"/>
      <c r="J31" s="185"/>
      <c r="K31" s="112"/>
      <c r="L31" s="67"/>
      <c r="M31" s="59"/>
      <c r="N31" s="74"/>
      <c r="O31" s="77"/>
      <c r="P31" s="75"/>
      <c r="Q31" s="151"/>
      <c r="R31" s="65"/>
      <c r="S31" s="65"/>
      <c r="T31" s="65"/>
      <c r="U31" s="76"/>
    </row>
    <row r="32" spans="1:21" ht="15.75" x14ac:dyDescent="0.25">
      <c r="A32" s="52" t="s">
        <v>58</v>
      </c>
      <c r="B32" s="51">
        <v>1705</v>
      </c>
      <c r="C32" s="186">
        <v>8</v>
      </c>
      <c r="D32" s="187" t="s">
        <v>41</v>
      </c>
      <c r="E32" s="214">
        <v>4</v>
      </c>
      <c r="F32" s="61">
        <f>E32/C32</f>
        <v>0.5</v>
      </c>
      <c r="G32" s="83">
        <f>C32/E32</f>
        <v>2</v>
      </c>
      <c r="H32" s="216"/>
      <c r="I32" s="217"/>
      <c r="J32" s="82">
        <f>H32*F32</f>
        <v>0</v>
      </c>
      <c r="K32" s="113" t="e">
        <f>J32/I32</f>
        <v>#DIV/0!</v>
      </c>
      <c r="L32" s="58">
        <v>0</v>
      </c>
      <c r="M32" s="59">
        <v>0</v>
      </c>
      <c r="N32" s="60">
        <v>0</v>
      </c>
      <c r="O32" s="84">
        <f>C32-Q32</f>
        <v>8</v>
      </c>
      <c r="P32" s="60">
        <f>E32-S32</f>
        <v>4</v>
      </c>
      <c r="Q32" s="151">
        <f>H32+L32</f>
        <v>0</v>
      </c>
      <c r="R32" s="65">
        <f>M32+I32</f>
        <v>0</v>
      </c>
      <c r="S32" s="65">
        <f t="shared" ref="S32" si="4">Q32*F32</f>
        <v>0</v>
      </c>
      <c r="T32" s="65">
        <f>+IF(S32&gt;E32,E32,S32)</f>
        <v>0</v>
      </c>
      <c r="U32" s="85" t="e">
        <f>T32/R32</f>
        <v>#DIV/0!</v>
      </c>
    </row>
    <row r="33" spans="1:21" ht="15.75" x14ac:dyDescent="0.25">
      <c r="A33" s="52"/>
      <c r="B33" s="51"/>
      <c r="C33" s="186"/>
      <c r="D33" s="187"/>
      <c r="E33" s="188"/>
      <c r="F33" s="61"/>
      <c r="G33" s="83"/>
      <c r="H33" s="58"/>
      <c r="I33" s="59"/>
      <c r="J33" s="82"/>
      <c r="K33" s="113"/>
      <c r="L33" s="58"/>
      <c r="M33" s="59"/>
      <c r="N33" s="60"/>
      <c r="O33" s="84"/>
      <c r="P33" s="60"/>
      <c r="Q33" s="151"/>
      <c r="R33" s="65"/>
      <c r="S33" s="65"/>
      <c r="T33" s="65"/>
      <c r="U33" s="85"/>
    </row>
    <row r="34" spans="1:21" ht="15.75" x14ac:dyDescent="0.25">
      <c r="A34" s="52"/>
      <c r="B34" s="51"/>
      <c r="C34" s="186"/>
      <c r="D34" s="187"/>
      <c r="E34" s="188"/>
      <c r="F34" s="61"/>
      <c r="G34" s="83"/>
      <c r="H34" s="58"/>
      <c r="I34" s="59"/>
      <c r="J34" s="82"/>
      <c r="K34" s="113"/>
      <c r="L34" s="58"/>
      <c r="M34" s="59"/>
      <c r="N34" s="60"/>
      <c r="O34" s="84"/>
      <c r="P34" s="60"/>
      <c r="Q34" s="151"/>
      <c r="R34" s="65"/>
      <c r="S34" s="65"/>
      <c r="T34" s="65"/>
      <c r="U34" s="85"/>
    </row>
    <row r="35" spans="1:21" ht="15.75" x14ac:dyDescent="0.25">
      <c r="A35" s="52"/>
      <c r="B35" s="51"/>
      <c r="C35" s="186"/>
      <c r="D35" s="187"/>
      <c r="E35" s="188"/>
      <c r="F35" s="61"/>
      <c r="G35" s="83"/>
      <c r="H35" s="58"/>
      <c r="I35" s="59"/>
      <c r="J35" s="82"/>
      <c r="K35" s="113"/>
      <c r="L35" s="58"/>
      <c r="M35" s="59"/>
      <c r="N35" s="60"/>
      <c r="O35" s="84"/>
      <c r="P35" s="60"/>
      <c r="Q35" s="151"/>
      <c r="R35" s="65"/>
      <c r="S35" s="65"/>
      <c r="T35" s="65"/>
      <c r="U35" s="85"/>
    </row>
    <row r="36" spans="1:21" ht="15.75" x14ac:dyDescent="0.25">
      <c r="A36" s="52"/>
      <c r="B36" s="51"/>
      <c r="C36" s="186"/>
      <c r="D36" s="187"/>
      <c r="E36" s="188"/>
      <c r="F36" s="61"/>
      <c r="G36" s="83"/>
      <c r="H36" s="58"/>
      <c r="I36" s="59"/>
      <c r="J36" s="82"/>
      <c r="K36" s="113"/>
      <c r="L36" s="58"/>
      <c r="M36" s="59"/>
      <c r="N36" s="60"/>
      <c r="O36" s="84"/>
      <c r="P36" s="60"/>
      <c r="Q36" s="151"/>
      <c r="R36" s="65"/>
      <c r="S36" s="65"/>
      <c r="T36" s="65"/>
      <c r="U36" s="85"/>
    </row>
    <row r="37" spans="1:21" ht="15.75" x14ac:dyDescent="0.25">
      <c r="A37" s="52"/>
      <c r="B37" s="51"/>
      <c r="C37" s="62"/>
      <c r="D37" s="25"/>
      <c r="E37" s="65"/>
      <c r="F37" s="61"/>
      <c r="G37" s="83"/>
      <c r="H37" s="175"/>
      <c r="I37" s="176"/>
      <c r="J37" s="82"/>
      <c r="K37" s="113"/>
      <c r="L37" s="58"/>
      <c r="M37" s="59"/>
      <c r="N37" s="60"/>
      <c r="O37" s="84"/>
      <c r="P37" s="60"/>
      <c r="Q37" s="151"/>
      <c r="R37" s="65"/>
      <c r="S37" s="65"/>
      <c r="T37" s="65"/>
      <c r="U37" s="85"/>
    </row>
    <row r="38" spans="1:21" ht="15.75" x14ac:dyDescent="0.25">
      <c r="A38" s="52"/>
      <c r="B38" s="114"/>
      <c r="C38" s="115"/>
      <c r="D38" s="116"/>
      <c r="E38" s="117"/>
      <c r="F38" s="118"/>
      <c r="G38" s="119"/>
      <c r="H38" s="178"/>
      <c r="I38" s="179"/>
      <c r="J38" s="120"/>
      <c r="K38" s="121"/>
      <c r="L38" s="135"/>
      <c r="M38" s="125"/>
      <c r="N38" s="123"/>
      <c r="O38" s="122"/>
      <c r="P38" s="123"/>
      <c r="Q38" s="152"/>
      <c r="R38" s="117"/>
      <c r="S38" s="117"/>
      <c r="T38" s="117"/>
      <c r="U38" s="124"/>
    </row>
    <row r="39" spans="1:21" ht="16.5" thickBot="1" x14ac:dyDescent="0.3">
      <c r="B39" s="114"/>
      <c r="C39" s="115"/>
      <c r="D39" s="116"/>
      <c r="E39" s="117"/>
      <c r="F39" s="118"/>
      <c r="G39" s="119"/>
      <c r="H39" s="135"/>
      <c r="I39" s="125"/>
      <c r="J39" s="120"/>
      <c r="K39" s="121"/>
      <c r="L39" s="135"/>
      <c r="M39" s="125"/>
      <c r="N39" s="123"/>
      <c r="O39" s="122"/>
      <c r="P39" s="123"/>
      <c r="Q39" s="152"/>
      <c r="R39" s="117"/>
      <c r="S39" s="117"/>
      <c r="T39" s="117"/>
      <c r="U39" s="124"/>
    </row>
    <row r="40" spans="1:21" ht="16.5" thickBot="1" x14ac:dyDescent="0.3">
      <c r="A40" s="17" t="s">
        <v>43</v>
      </c>
      <c r="B40" s="138"/>
      <c r="C40" s="1">
        <f>SUM(C10:C37)</f>
        <v>1952</v>
      </c>
      <c r="D40" s="139"/>
      <c r="E40" s="143">
        <f>SUM(E10:E37)</f>
        <v>246</v>
      </c>
      <c r="F40" s="2">
        <f>E40/C40</f>
        <v>0.12602459016393441</v>
      </c>
      <c r="G40" s="3"/>
      <c r="H40" s="145">
        <f>SUM(H10:H37)</f>
        <v>0</v>
      </c>
      <c r="I40" s="142">
        <f>SUM(I10:I37)</f>
        <v>0</v>
      </c>
      <c r="J40" s="2">
        <f>SUM(J10:J37)</f>
        <v>0</v>
      </c>
      <c r="K40" s="4" t="e">
        <f>J40/I40</f>
        <v>#DIV/0!</v>
      </c>
      <c r="L40" s="5">
        <v>93</v>
      </c>
      <c r="M40" s="6">
        <v>31</v>
      </c>
      <c r="N40" s="7">
        <v>9.3000000000000007</v>
      </c>
      <c r="O40" s="8">
        <f>SUM(O9:O39)</f>
        <v>1859</v>
      </c>
      <c r="P40" s="9">
        <f>SUM(P10:P37)</f>
        <v>236.7</v>
      </c>
      <c r="Q40" s="153">
        <f>SUM(Q10:Q37)</f>
        <v>93</v>
      </c>
      <c r="R40" s="10">
        <f>SUM(R10:R37)</f>
        <v>31</v>
      </c>
      <c r="S40" s="2">
        <f>SUM(S10:S35)</f>
        <v>9.3000000000000007</v>
      </c>
      <c r="T40" s="143">
        <f>SUM(T10:T37)</f>
        <v>9.3000000000000007</v>
      </c>
      <c r="U40" s="11">
        <f>T40/R40</f>
        <v>0.30000000000000004</v>
      </c>
    </row>
    <row r="41" spans="1:21" x14ac:dyDescent="0.2">
      <c r="B41" s="29"/>
      <c r="C41" s="29"/>
      <c r="D41" s="29"/>
      <c r="E41" s="30"/>
      <c r="F41" s="29"/>
      <c r="G41" s="29"/>
      <c r="H41" s="29"/>
      <c r="I41" s="33"/>
      <c r="J41" s="30"/>
      <c r="K41" s="31"/>
      <c r="O41" s="30"/>
      <c r="P41" s="45"/>
      <c r="Q41" s="30"/>
      <c r="R41" s="32"/>
    </row>
    <row r="42" spans="1:21" x14ac:dyDescent="0.2">
      <c r="A42" s="16" t="s">
        <v>40</v>
      </c>
      <c r="B42" s="29"/>
      <c r="C42" s="29"/>
      <c r="D42" s="29"/>
      <c r="E42" s="40" t="s">
        <v>30</v>
      </c>
      <c r="F42" s="29"/>
      <c r="G42" s="29"/>
      <c r="I42" s="80">
        <f>'NBHS (8)'!I43</f>
        <v>-83</v>
      </c>
      <c r="J42" s="30"/>
      <c r="K42" s="31"/>
      <c r="L42" s="29"/>
      <c r="M42" s="29"/>
      <c r="N42" s="30"/>
      <c r="O42" s="30"/>
      <c r="P42" s="45"/>
      <c r="Q42" s="30"/>
      <c r="R42" s="32"/>
    </row>
    <row r="43" spans="1:21" ht="15.75" x14ac:dyDescent="0.25">
      <c r="A43" s="16" t="s">
        <v>35</v>
      </c>
      <c r="B43" s="29"/>
      <c r="C43" s="29"/>
      <c r="D43" s="29"/>
      <c r="E43" s="41"/>
      <c r="F43" s="29"/>
      <c r="G43" s="29"/>
      <c r="I43" s="81">
        <f>I42-I40</f>
        <v>-83</v>
      </c>
      <c r="J43" s="226"/>
      <c r="K43" s="49"/>
      <c r="L43" s="50"/>
      <c r="M43" s="50"/>
      <c r="N43" s="226"/>
      <c r="O43" s="226"/>
      <c r="P43" s="45"/>
      <c r="Q43" s="30"/>
      <c r="R43" s="32"/>
    </row>
    <row r="44" spans="1:21" x14ac:dyDescent="0.2">
      <c r="B44" s="29"/>
      <c r="C44" s="29"/>
      <c r="D44" s="29"/>
      <c r="E44" s="41"/>
      <c r="F44" s="29"/>
      <c r="G44" s="29"/>
      <c r="H44" s="29"/>
      <c r="I44" s="29"/>
      <c r="J44" s="30"/>
      <c r="K44" s="31"/>
      <c r="N44" s="30"/>
      <c r="O44" s="30"/>
      <c r="P44" s="45"/>
    </row>
    <row r="45" spans="1:21" ht="16.5" thickBot="1" x14ac:dyDescent="0.3">
      <c r="E45" s="42"/>
      <c r="I45" s="17"/>
      <c r="J45" s="17"/>
      <c r="K45" s="17"/>
      <c r="L45" s="17"/>
      <c r="M45" s="17"/>
    </row>
    <row r="46" spans="1:21" ht="16.5" thickBot="1" x14ac:dyDescent="0.3">
      <c r="B46" s="48"/>
      <c r="L46" s="55"/>
      <c r="M46" s="56"/>
      <c r="Q46" s="53"/>
      <c r="R46" s="54"/>
    </row>
    <row r="50" spans="12:20" x14ac:dyDescent="0.2">
      <c r="T50" s="57"/>
    </row>
    <row r="52" spans="12:20" x14ac:dyDescent="0.2">
      <c r="L52" s="29"/>
      <c r="M52" s="29"/>
    </row>
    <row r="53" spans="12:20" x14ac:dyDescent="0.2">
      <c r="Q53" s="30"/>
      <c r="R53" s="32"/>
    </row>
    <row r="65" spans="1:12" x14ac:dyDescent="0.2">
      <c r="I65" s="16">
        <v>788</v>
      </c>
    </row>
    <row r="66" spans="1:12" x14ac:dyDescent="0.2">
      <c r="A66" s="71" t="s">
        <v>36</v>
      </c>
      <c r="B66" s="15"/>
      <c r="C66" s="72">
        <v>1090</v>
      </c>
      <c r="D66" s="15"/>
      <c r="E66" s="72">
        <v>2970</v>
      </c>
      <c r="F66" s="15"/>
      <c r="G66" s="71">
        <v>2.72</v>
      </c>
      <c r="H66" s="15"/>
      <c r="I66" s="72">
        <v>2429</v>
      </c>
      <c r="J66" s="73">
        <f>E66-I66</f>
        <v>541</v>
      </c>
      <c r="K66" s="16">
        <f>J66/G66</f>
        <v>198.89705882352939</v>
      </c>
    </row>
    <row r="67" spans="1:12" x14ac:dyDescent="0.2">
      <c r="A67" s="71" t="s">
        <v>37</v>
      </c>
      <c r="B67" s="15"/>
      <c r="C67" s="72">
        <v>1090</v>
      </c>
      <c r="D67" s="15"/>
      <c r="E67" s="72">
        <v>2970</v>
      </c>
      <c r="F67" s="15"/>
      <c r="G67" s="71">
        <v>2.72</v>
      </c>
      <c r="H67" s="15"/>
      <c r="I67" s="71">
        <v>482</v>
      </c>
      <c r="J67" s="73">
        <f t="shared" ref="J67:J72" si="5">E67-I67</f>
        <v>2488</v>
      </c>
      <c r="K67" s="16">
        <f>J67/G67</f>
        <v>914.7058823529411</v>
      </c>
    </row>
    <row r="68" spans="1:12" x14ac:dyDescent="0.2">
      <c r="A68" s="71" t="s">
        <v>38</v>
      </c>
      <c r="B68" s="15"/>
      <c r="C68" s="72">
        <v>1090</v>
      </c>
      <c r="D68" s="15"/>
      <c r="E68" s="72">
        <v>2970</v>
      </c>
      <c r="F68" s="15"/>
      <c r="G68" s="71">
        <v>2.72</v>
      </c>
      <c r="H68" s="15"/>
      <c r="I68" s="71">
        <v>192</v>
      </c>
      <c r="J68" s="73">
        <f t="shared" si="5"/>
        <v>2778</v>
      </c>
      <c r="K68" s="16">
        <f>J68/G68</f>
        <v>1021.3235294117646</v>
      </c>
    </row>
    <row r="69" spans="1:12" x14ac:dyDescent="0.2">
      <c r="J69" s="73">
        <f t="shared" si="5"/>
        <v>0</v>
      </c>
    </row>
    <row r="70" spans="1:12" x14ac:dyDescent="0.2">
      <c r="H70" s="16">
        <v>27</v>
      </c>
      <c r="I70" s="16">
        <v>5</v>
      </c>
      <c r="J70" s="73">
        <f>H70*I70</f>
        <v>135</v>
      </c>
      <c r="K70" s="16">
        <v>5</v>
      </c>
      <c r="L70" s="16">
        <f>J70*K70</f>
        <v>675</v>
      </c>
    </row>
    <row r="71" spans="1:12" x14ac:dyDescent="0.2">
      <c r="J71" s="73">
        <f t="shared" si="5"/>
        <v>0</v>
      </c>
    </row>
    <row r="72" spans="1:12" x14ac:dyDescent="0.2">
      <c r="J72" s="73">
        <f t="shared" si="5"/>
        <v>0</v>
      </c>
    </row>
  </sheetData>
  <sheetProtection algorithmName="SHA-512" hashValue="U8RH/ihQCRdibv2jZWJpjxKXFIeJ55LmYnhdtyhw7WahtN/eIHv3yFe1TABbrnc67ZP0LaLY4yXDpr/izIZxmQ==" saltValue="JE+B0ns3WhEHp9hAxOkOBA==" spinCount="100000" sheet="1" objects="1" scenarios="1"/>
  <mergeCells count="1">
    <mergeCell ref="N1:P1"/>
  </mergeCells>
  <conditionalFormatting sqref="S10:T10 S18:T18">
    <cfRule type="cellIs" priority="12" stopIfTrue="1" operator="lessThanOrEqual">
      <formula>#REF!</formula>
    </cfRule>
  </conditionalFormatting>
  <conditionalFormatting sqref="S39:T39">
    <cfRule type="cellIs" priority="11" stopIfTrue="1" operator="lessThanOrEqual">
      <formula>#REF!</formula>
    </cfRule>
  </conditionalFormatting>
  <conditionalFormatting sqref="S26:T26">
    <cfRule type="cellIs" priority="10" stopIfTrue="1" operator="lessThanOrEqual">
      <formula>#REF!</formula>
    </cfRule>
  </conditionalFormatting>
  <conditionalFormatting sqref="S31:T38">
    <cfRule type="cellIs" priority="9" stopIfTrue="1" operator="lessThanOrEqual">
      <formula>#REF!</formula>
    </cfRule>
  </conditionalFormatting>
  <conditionalFormatting sqref="S11:T12 S19:T20 S22:T24">
    <cfRule type="cellIs" priority="8" stopIfTrue="1" operator="lessThanOrEqual">
      <formula>#REF!</formula>
    </cfRule>
  </conditionalFormatting>
  <conditionalFormatting sqref="S15:T16">
    <cfRule type="cellIs" priority="7" stopIfTrue="1" operator="lessThanOrEqual">
      <formula>#REF!</formula>
    </cfRule>
  </conditionalFormatting>
  <conditionalFormatting sqref="S17:T17">
    <cfRule type="cellIs" priority="6" stopIfTrue="1" operator="lessThanOrEqual">
      <formula>#REF!</formula>
    </cfRule>
  </conditionalFormatting>
  <conditionalFormatting sqref="S27:T28 S30:T30">
    <cfRule type="cellIs" priority="5" stopIfTrue="1" operator="lessThanOrEqual">
      <formula>#REF!</formula>
    </cfRule>
  </conditionalFormatting>
  <conditionalFormatting sqref="S13:T14">
    <cfRule type="cellIs" priority="4" stopIfTrue="1" operator="lessThanOrEqual">
      <formula>#REF!</formula>
    </cfRule>
  </conditionalFormatting>
  <conditionalFormatting sqref="S21:T21">
    <cfRule type="cellIs" priority="3" stopIfTrue="1" operator="lessThanOrEqual">
      <formula>#REF!</formula>
    </cfRule>
  </conditionalFormatting>
  <conditionalFormatting sqref="S25:T25">
    <cfRule type="cellIs" priority="2" stopIfTrue="1" operator="lessThanOrEqual">
      <formula>#REF!</formula>
    </cfRule>
  </conditionalFormatting>
  <conditionalFormatting sqref="S29:T29">
    <cfRule type="cellIs" priority="1" stopIfTrue="1" operator="lessThanOrEqual">
      <formula>#REF!</formula>
    </cfRule>
  </conditionalFormatting>
  <pageMargins left="0.25" right="0.25" top="1" bottom="0.25" header="0.3" footer="0.3"/>
  <pageSetup paperSize="5" scale="69" orientation="landscape" r:id="rId1"/>
  <headerFooter alignWithMargins="0">
    <oddFooter>&amp;L&amp;B Confidential&amp;B&amp;C&amp;D&amp;RPage 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8FEEF-2C6A-42AB-AC17-5AA9EE9988BB}">
  <sheetPr>
    <pageSetUpPr fitToPage="1"/>
  </sheetPr>
  <dimension ref="A1:Y72"/>
  <sheetViews>
    <sheetView zoomScale="75" zoomScaleNormal="75" workbookViewId="0">
      <selection activeCell="N2" sqref="N2"/>
    </sheetView>
  </sheetViews>
  <sheetFormatPr defaultColWidth="9.140625" defaultRowHeight="15" x14ac:dyDescent="0.2"/>
  <cols>
    <col min="1" max="1" width="47.7109375" style="16" customWidth="1"/>
    <col min="2" max="2" width="8.42578125" style="16" customWidth="1"/>
    <col min="3" max="3" width="9.85546875" style="16" customWidth="1"/>
    <col min="4" max="4" width="3.85546875" style="16" customWidth="1"/>
    <col min="5" max="5" width="11.5703125" style="16" customWidth="1"/>
    <col min="6" max="6" width="11.140625" style="16" customWidth="1"/>
    <col min="7" max="7" width="12.42578125" style="16" customWidth="1"/>
    <col min="8" max="8" width="11.28515625" style="16" customWidth="1"/>
    <col min="9" max="9" width="13.140625" style="16" customWidth="1"/>
    <col min="10" max="10" width="11.140625" style="16" customWidth="1"/>
    <col min="11" max="11" width="11.85546875" style="16" bestFit="1" customWidth="1"/>
    <col min="12" max="12" width="12.42578125" style="16" customWidth="1"/>
    <col min="13" max="13" width="12" style="16" customWidth="1"/>
    <col min="14" max="14" width="11.5703125" style="16" customWidth="1"/>
    <col min="15" max="15" width="11.42578125" style="16" customWidth="1"/>
    <col min="16" max="16" width="12" style="43" customWidth="1"/>
    <col min="17" max="17" width="11.42578125" style="16" customWidth="1"/>
    <col min="18" max="18" width="12.42578125" style="16" customWidth="1"/>
    <col min="19" max="19" width="13.28515625" style="16" hidden="1" customWidth="1"/>
    <col min="20" max="20" width="13.28515625" style="16" customWidth="1"/>
    <col min="21" max="21" width="12.42578125" style="16" customWidth="1"/>
    <col min="22" max="16384" width="9.140625" style="16"/>
  </cols>
  <sheetData>
    <row r="1" spans="1:21" ht="15.75" thickBot="1" x14ac:dyDescent="0.25">
      <c r="A1" s="16" t="s">
        <v>65</v>
      </c>
      <c r="K1" s="16" t="s">
        <v>31</v>
      </c>
      <c r="N1" s="239">
        <v>44178</v>
      </c>
      <c r="O1" s="240"/>
      <c r="P1" s="240"/>
    </row>
    <row r="2" spans="1:21" x14ac:dyDescent="0.2">
      <c r="A2" s="16" t="s">
        <v>30</v>
      </c>
      <c r="N2" s="34"/>
      <c r="O2" s="35"/>
      <c r="P2" s="46"/>
    </row>
    <row r="3" spans="1:21" ht="15.75" x14ac:dyDescent="0.25">
      <c r="A3" s="17" t="s">
        <v>66</v>
      </c>
    </row>
    <row r="4" spans="1:21" ht="16.5" thickBot="1" x14ac:dyDescent="0.3">
      <c r="A4" s="17" t="s">
        <v>30</v>
      </c>
    </row>
    <row r="5" spans="1:21" s="17" customFormat="1" ht="18" customHeight="1" thickBot="1" x14ac:dyDescent="0.3">
      <c r="A5" s="17" t="s">
        <v>30</v>
      </c>
      <c r="B5" s="88"/>
      <c r="C5" s="89" t="s">
        <v>27</v>
      </c>
      <c r="D5" s="89"/>
      <c r="E5" s="89"/>
      <c r="F5" s="89"/>
      <c r="G5" s="89"/>
      <c r="H5" s="88" t="s">
        <v>112</v>
      </c>
      <c r="I5" s="89"/>
      <c r="J5" s="89"/>
      <c r="K5" s="89"/>
      <c r="L5" s="88" t="s">
        <v>28</v>
      </c>
      <c r="M5" s="89"/>
      <c r="N5" s="90"/>
      <c r="O5" s="88" t="s">
        <v>29</v>
      </c>
      <c r="P5" s="107"/>
      <c r="Q5" s="89"/>
      <c r="R5" s="89"/>
      <c r="S5" s="89"/>
      <c r="T5" s="89"/>
      <c r="U5" s="90"/>
    </row>
    <row r="6" spans="1:21" ht="15.75" x14ac:dyDescent="0.25">
      <c r="A6" s="17"/>
      <c r="B6" s="95" t="s">
        <v>1</v>
      </c>
      <c r="C6" s="93" t="s">
        <v>2</v>
      </c>
      <c r="D6" s="94"/>
      <c r="E6" s="92" t="s">
        <v>4</v>
      </c>
      <c r="F6" s="93" t="s">
        <v>5</v>
      </c>
      <c r="G6" s="93" t="s">
        <v>6</v>
      </c>
      <c r="H6" s="95" t="s">
        <v>2</v>
      </c>
      <c r="I6" s="100" t="s">
        <v>4</v>
      </c>
      <c r="J6" s="92" t="s">
        <v>4</v>
      </c>
      <c r="K6" s="93" t="s">
        <v>11</v>
      </c>
      <c r="L6" s="95" t="s">
        <v>14</v>
      </c>
      <c r="M6" s="100" t="s">
        <v>14</v>
      </c>
      <c r="N6" s="96" t="s">
        <v>14</v>
      </c>
      <c r="O6" s="128" t="s">
        <v>2</v>
      </c>
      <c r="P6" s="129" t="s">
        <v>21</v>
      </c>
      <c r="Q6" s="94" t="s">
        <v>2</v>
      </c>
      <c r="R6" s="161" t="s">
        <v>4</v>
      </c>
      <c r="S6" s="166" t="s">
        <v>44</v>
      </c>
      <c r="T6" s="163" t="s">
        <v>19</v>
      </c>
      <c r="U6" s="109" t="s">
        <v>11</v>
      </c>
    </row>
    <row r="7" spans="1:21" ht="15.75" x14ac:dyDescent="0.25">
      <c r="B7" s="91" t="s">
        <v>0</v>
      </c>
      <c r="C7" s="18" t="s">
        <v>3</v>
      </c>
      <c r="D7" s="19"/>
      <c r="E7" s="87" t="s">
        <v>3</v>
      </c>
      <c r="F7" s="18" t="s">
        <v>6</v>
      </c>
      <c r="G7" s="93" t="s">
        <v>24</v>
      </c>
      <c r="H7" s="95" t="s">
        <v>110</v>
      </c>
      <c r="I7" s="99" t="s">
        <v>8</v>
      </c>
      <c r="J7" s="87" t="s">
        <v>9</v>
      </c>
      <c r="K7" s="18" t="s">
        <v>10</v>
      </c>
      <c r="L7" s="95" t="s">
        <v>2</v>
      </c>
      <c r="M7" s="100" t="s">
        <v>4</v>
      </c>
      <c r="N7" s="96" t="s">
        <v>4</v>
      </c>
      <c r="O7" s="108" t="s">
        <v>20</v>
      </c>
      <c r="P7" s="130" t="s">
        <v>22</v>
      </c>
      <c r="Q7" s="94" t="s">
        <v>12</v>
      </c>
      <c r="R7" s="161" t="s">
        <v>18</v>
      </c>
      <c r="S7" s="166" t="s">
        <v>4</v>
      </c>
      <c r="T7" s="163" t="s">
        <v>23</v>
      </c>
      <c r="U7" s="110" t="s">
        <v>42</v>
      </c>
    </row>
    <row r="8" spans="1:21" ht="15.75" x14ac:dyDescent="0.25">
      <c r="B8" s="91"/>
      <c r="C8" s="87"/>
      <c r="D8" s="87"/>
      <c r="E8" s="87"/>
      <c r="F8" s="18"/>
      <c r="G8" s="93" t="s">
        <v>25</v>
      </c>
      <c r="H8" s="91" t="s">
        <v>111</v>
      </c>
      <c r="I8" s="98"/>
      <c r="J8" s="87"/>
      <c r="K8" s="105"/>
      <c r="L8" s="91"/>
      <c r="M8" s="99" t="s">
        <v>17</v>
      </c>
      <c r="N8" s="97" t="s">
        <v>16</v>
      </c>
      <c r="O8" s="106"/>
      <c r="P8" s="131" t="s">
        <v>20</v>
      </c>
      <c r="Q8" s="102"/>
      <c r="R8" s="162" t="s">
        <v>15</v>
      </c>
      <c r="S8" s="165" t="s">
        <v>9</v>
      </c>
      <c r="T8" s="164" t="s">
        <v>15</v>
      </c>
      <c r="U8" s="104"/>
    </row>
    <row r="9" spans="1:21" x14ac:dyDescent="0.2">
      <c r="B9" s="22"/>
      <c r="C9" s="20" t="s">
        <v>30</v>
      </c>
      <c r="D9" s="20"/>
      <c r="E9" s="20"/>
      <c r="F9" s="21"/>
      <c r="G9" s="18" t="s">
        <v>26</v>
      </c>
      <c r="H9" s="158"/>
      <c r="I9" s="159"/>
      <c r="J9" s="20"/>
      <c r="K9" s="111"/>
      <c r="L9" s="22"/>
      <c r="M9" s="87"/>
      <c r="N9" s="97"/>
      <c r="O9" s="106"/>
      <c r="P9" s="101"/>
      <c r="Q9" s="167"/>
      <c r="R9" s="168"/>
      <c r="S9" s="169"/>
      <c r="T9" s="170"/>
      <c r="U9" s="23"/>
    </row>
    <row r="10" spans="1:21" ht="15.75" x14ac:dyDescent="0.25">
      <c r="A10" s="17"/>
      <c r="B10" s="51"/>
      <c r="C10" s="25"/>
      <c r="D10" s="25"/>
      <c r="E10" s="44"/>
      <c r="F10" s="28"/>
      <c r="G10" s="26"/>
      <c r="H10" s="157"/>
      <c r="I10" s="66"/>
      <c r="J10" s="78"/>
      <c r="K10" s="112"/>
      <c r="L10" s="67"/>
      <c r="M10" s="59"/>
      <c r="N10" s="74"/>
      <c r="O10" s="77"/>
      <c r="P10" s="75"/>
      <c r="Q10" s="151"/>
      <c r="R10" s="65"/>
      <c r="S10" s="65"/>
      <c r="T10" s="65"/>
      <c r="U10" s="76"/>
    </row>
    <row r="11" spans="1:21" ht="15.75" x14ac:dyDescent="0.25">
      <c r="A11" s="184" t="s">
        <v>57</v>
      </c>
      <c r="B11" s="51"/>
      <c r="C11" s="25"/>
      <c r="D11" s="25"/>
      <c r="E11" s="44"/>
      <c r="F11" s="28"/>
      <c r="G11" s="26"/>
      <c r="H11" s="157"/>
      <c r="I11" s="66"/>
      <c r="J11" s="185"/>
      <c r="K11" s="112"/>
      <c r="L11" s="67"/>
      <c r="M11" s="59"/>
      <c r="N11" s="74"/>
      <c r="O11" s="77"/>
      <c r="P11" s="75"/>
      <c r="Q11" s="151"/>
      <c r="R11" s="65"/>
      <c r="S11" s="65"/>
      <c r="T11" s="65"/>
      <c r="U11" s="76"/>
    </row>
    <row r="12" spans="1:21" ht="15.75" x14ac:dyDescent="0.25">
      <c r="A12" s="52" t="s">
        <v>58</v>
      </c>
      <c r="B12" s="51">
        <v>1705</v>
      </c>
      <c r="C12" s="186">
        <v>204</v>
      </c>
      <c r="D12" s="187" t="s">
        <v>41</v>
      </c>
      <c r="E12" s="214">
        <v>32</v>
      </c>
      <c r="F12" s="61">
        <f>E12/C12</f>
        <v>0.15686274509803921</v>
      </c>
      <c r="G12" s="83">
        <f>C12/E12</f>
        <v>6.375</v>
      </c>
      <c r="H12" s="216"/>
      <c r="I12" s="217"/>
      <c r="J12" s="82">
        <f>H12*F12</f>
        <v>0</v>
      </c>
      <c r="K12" s="113" t="e">
        <f>J12/I12</f>
        <v>#DIV/0!</v>
      </c>
      <c r="L12" s="58">
        <v>180</v>
      </c>
      <c r="M12" s="59">
        <v>44</v>
      </c>
      <c r="N12" s="60">
        <v>28.235294117647058</v>
      </c>
      <c r="O12" s="84">
        <f>C12-Q12</f>
        <v>24</v>
      </c>
      <c r="P12" s="60">
        <f>E12-S12</f>
        <v>3.764705882352942</v>
      </c>
      <c r="Q12" s="151">
        <f t="shared" ref="Q12:Q13" si="0">H12+L12</f>
        <v>180</v>
      </c>
      <c r="R12" s="65">
        <f t="shared" ref="R12:R13" si="1">M12+I12</f>
        <v>44</v>
      </c>
      <c r="S12" s="65">
        <f>Q12*F12</f>
        <v>28.235294117647058</v>
      </c>
      <c r="T12" s="65">
        <f>+IF(S12&gt;E12,E12,S12)</f>
        <v>28.235294117647058</v>
      </c>
      <c r="U12" s="85">
        <f>T12/R12</f>
        <v>0.64171122994652408</v>
      </c>
    </row>
    <row r="13" spans="1:21" ht="15.75" x14ac:dyDescent="0.25">
      <c r="A13" s="52" t="s">
        <v>55</v>
      </c>
      <c r="B13" s="51">
        <v>1706</v>
      </c>
      <c r="C13" s="62">
        <v>38</v>
      </c>
      <c r="D13" s="25" t="s">
        <v>41</v>
      </c>
      <c r="E13" s="212">
        <v>4</v>
      </c>
      <c r="F13" s="61">
        <f>E13/C13</f>
        <v>0.10526315789473684</v>
      </c>
      <c r="G13" s="83">
        <f>C13/E13</f>
        <v>9.5</v>
      </c>
      <c r="H13" s="216"/>
      <c r="I13" s="217"/>
      <c r="J13" s="82">
        <f>H13*F13</f>
        <v>0</v>
      </c>
      <c r="K13" s="113" t="e">
        <f>J13/I13</f>
        <v>#DIV/0!</v>
      </c>
      <c r="L13" s="58">
        <v>0</v>
      </c>
      <c r="M13" s="59">
        <v>0</v>
      </c>
      <c r="N13" s="60">
        <v>0</v>
      </c>
      <c r="O13" s="84">
        <f>C13-Q13</f>
        <v>38</v>
      </c>
      <c r="P13" s="60">
        <f>E13-S13</f>
        <v>4</v>
      </c>
      <c r="Q13" s="151">
        <f t="shared" si="0"/>
        <v>0</v>
      </c>
      <c r="R13" s="65">
        <f t="shared" si="1"/>
        <v>0</v>
      </c>
      <c r="S13" s="65">
        <f>Q13*F13</f>
        <v>0</v>
      </c>
      <c r="T13" s="65">
        <f>+IF(S13&gt;E13,E13,S13)</f>
        <v>0</v>
      </c>
      <c r="U13" s="85" t="e">
        <f>T13/R13</f>
        <v>#DIV/0!</v>
      </c>
    </row>
    <row r="14" spans="1:21" ht="15.75" x14ac:dyDescent="0.25">
      <c r="A14" s="52"/>
      <c r="B14" s="51"/>
      <c r="C14" s="62"/>
      <c r="D14" s="25"/>
      <c r="E14" s="212"/>
      <c r="F14" s="61"/>
      <c r="G14" s="83"/>
      <c r="H14" s="175"/>
      <c r="I14" s="176"/>
      <c r="J14" s="82"/>
      <c r="K14" s="113"/>
      <c r="L14" s="58"/>
      <c r="M14" s="59"/>
      <c r="N14" s="60"/>
      <c r="O14" s="84"/>
      <c r="P14" s="60"/>
      <c r="Q14" s="151"/>
      <c r="R14" s="65"/>
      <c r="S14" s="65"/>
      <c r="T14" s="65"/>
      <c r="U14" s="85"/>
    </row>
    <row r="15" spans="1:21" ht="15.75" x14ac:dyDescent="0.25">
      <c r="A15" s="184" t="s">
        <v>59</v>
      </c>
      <c r="B15" s="51"/>
      <c r="C15" s="25"/>
      <c r="D15" s="25"/>
      <c r="E15" s="189"/>
      <c r="F15" s="28"/>
      <c r="G15" s="26"/>
      <c r="H15" s="157"/>
      <c r="I15" s="66"/>
      <c r="J15" s="185"/>
      <c r="K15" s="112"/>
      <c r="L15" s="67"/>
      <c r="M15" s="59"/>
      <c r="N15" s="74"/>
      <c r="O15" s="77"/>
      <c r="P15" s="75"/>
      <c r="Q15" s="151"/>
      <c r="R15" s="65"/>
      <c r="S15" s="65"/>
      <c r="T15" s="65"/>
      <c r="U15" s="76"/>
    </row>
    <row r="16" spans="1:21" ht="15.75" x14ac:dyDescent="0.25">
      <c r="A16" s="52" t="s">
        <v>58</v>
      </c>
      <c r="B16" s="51">
        <v>1705</v>
      </c>
      <c r="C16" s="186">
        <v>106</v>
      </c>
      <c r="D16" s="187" t="s">
        <v>41</v>
      </c>
      <c r="E16" s="214">
        <v>10</v>
      </c>
      <c r="F16" s="61">
        <f>E16/C16</f>
        <v>9.4339622641509441E-2</v>
      </c>
      <c r="G16" s="83">
        <f>C16/E16</f>
        <v>10.6</v>
      </c>
      <c r="H16" s="216"/>
      <c r="I16" s="217"/>
      <c r="J16" s="82">
        <f>H16*F16</f>
        <v>0</v>
      </c>
      <c r="K16" s="113" t="e">
        <f>J16/I16</f>
        <v>#DIV/0!</v>
      </c>
      <c r="L16" s="58">
        <v>101</v>
      </c>
      <c r="M16" s="59">
        <v>11.5</v>
      </c>
      <c r="N16" s="60">
        <v>9.5283018867924536</v>
      </c>
      <c r="O16" s="84">
        <f>C16-Q16</f>
        <v>5</v>
      </c>
      <c r="P16" s="60">
        <f>E16-S16</f>
        <v>0.4716981132075464</v>
      </c>
      <c r="Q16" s="151">
        <f>H16+L16</f>
        <v>101</v>
      </c>
      <c r="R16" s="65">
        <f>M16+I16</f>
        <v>11.5</v>
      </c>
      <c r="S16" s="65">
        <f>Q16*F16</f>
        <v>9.5283018867924536</v>
      </c>
      <c r="T16" s="65">
        <f>+IF(S16&gt;E16,E16,S16)</f>
        <v>9.5283018867924536</v>
      </c>
      <c r="U16" s="85">
        <f>T16/R16</f>
        <v>0.82854799015586555</v>
      </c>
    </row>
    <row r="17" spans="1:25" ht="15.75" x14ac:dyDescent="0.25">
      <c r="A17" s="52" t="s">
        <v>55</v>
      </c>
      <c r="B17" s="51">
        <v>1706</v>
      </c>
      <c r="C17" s="62">
        <v>12</v>
      </c>
      <c r="D17" s="25" t="s">
        <v>41</v>
      </c>
      <c r="E17" s="212">
        <v>2</v>
      </c>
      <c r="F17" s="61">
        <f>E17/C17</f>
        <v>0.16666666666666666</v>
      </c>
      <c r="G17" s="83">
        <f>C17/E17</f>
        <v>6</v>
      </c>
      <c r="H17" s="216"/>
      <c r="I17" s="217"/>
      <c r="J17" s="82">
        <f>H17*F17</f>
        <v>0</v>
      </c>
      <c r="K17" s="113" t="e">
        <f>J17/I17</f>
        <v>#DIV/0!</v>
      </c>
      <c r="L17" s="58">
        <v>0</v>
      </c>
      <c r="M17" s="59">
        <v>0</v>
      </c>
      <c r="N17" s="60">
        <v>0</v>
      </c>
      <c r="O17" s="84">
        <f>C17-Q17</f>
        <v>12</v>
      </c>
      <c r="P17" s="60">
        <f>E17-S17</f>
        <v>2</v>
      </c>
      <c r="Q17" s="151">
        <v>0</v>
      </c>
      <c r="R17" s="65">
        <v>0</v>
      </c>
      <c r="S17" s="65">
        <f>Q17*F17</f>
        <v>0</v>
      </c>
      <c r="T17" s="65">
        <f>+IF(S17&gt;E17,E17,S17)</f>
        <v>0</v>
      </c>
      <c r="U17" s="85" t="e">
        <f>T17/R17</f>
        <v>#DIV/0!</v>
      </c>
    </row>
    <row r="18" spans="1:25" ht="15.75" x14ac:dyDescent="0.25">
      <c r="A18" s="52"/>
      <c r="B18" s="51"/>
      <c r="C18" s="62"/>
      <c r="D18" s="25"/>
      <c r="E18" s="212"/>
      <c r="F18" s="61"/>
      <c r="G18" s="83"/>
      <c r="H18" s="175"/>
      <c r="I18" s="176"/>
      <c r="J18" s="82"/>
      <c r="K18" s="113"/>
      <c r="L18" s="58"/>
      <c r="M18" s="59"/>
      <c r="N18" s="60"/>
      <c r="O18" s="84"/>
      <c r="P18" s="60"/>
      <c r="Q18" s="151"/>
      <c r="R18" s="65"/>
      <c r="S18" s="65"/>
      <c r="T18" s="65"/>
      <c r="U18" s="85"/>
    </row>
    <row r="19" spans="1:25" ht="15.75" x14ac:dyDescent="0.25">
      <c r="A19" s="184" t="s">
        <v>60</v>
      </c>
      <c r="B19" s="51"/>
      <c r="C19" s="25"/>
      <c r="D19" s="25"/>
      <c r="E19" s="189"/>
      <c r="F19" s="28"/>
      <c r="G19" s="26"/>
      <c r="H19" s="157"/>
      <c r="I19" s="66"/>
      <c r="J19" s="185"/>
      <c r="K19" s="112"/>
      <c r="L19" s="67"/>
      <c r="M19" s="59"/>
      <c r="N19" s="74"/>
      <c r="O19" s="77"/>
      <c r="P19" s="75"/>
      <c r="Q19" s="151"/>
      <c r="R19" s="65"/>
      <c r="S19" s="65"/>
      <c r="T19" s="65"/>
      <c r="U19" s="76"/>
    </row>
    <row r="20" spans="1:25" ht="15.75" x14ac:dyDescent="0.25">
      <c r="A20" s="52" t="s">
        <v>58</v>
      </c>
      <c r="B20" s="51">
        <v>1705</v>
      </c>
      <c r="C20" s="186">
        <v>436</v>
      </c>
      <c r="D20" s="187" t="s">
        <v>41</v>
      </c>
      <c r="E20" s="214">
        <v>72</v>
      </c>
      <c r="F20" s="61">
        <f>E20/C20</f>
        <v>0.16513761467889909</v>
      </c>
      <c r="G20" s="83">
        <f>C20/E20</f>
        <v>6.0555555555555554</v>
      </c>
      <c r="H20" s="216"/>
      <c r="I20" s="217"/>
      <c r="J20" s="82">
        <f>H20*F20</f>
        <v>0</v>
      </c>
      <c r="K20" s="113" t="e">
        <f>J20/I20</f>
        <v>#DIV/0!</v>
      </c>
      <c r="L20" s="58">
        <v>0</v>
      </c>
      <c r="M20" s="59">
        <v>0</v>
      </c>
      <c r="N20" s="60">
        <v>0</v>
      </c>
      <c r="O20" s="84">
        <f>C20-Q20</f>
        <v>436</v>
      </c>
      <c r="P20" s="60">
        <f>E20-S20</f>
        <v>72</v>
      </c>
      <c r="Q20" s="151">
        <f>H20+L20</f>
        <v>0</v>
      </c>
      <c r="R20" s="65">
        <f>M20+I20</f>
        <v>0</v>
      </c>
      <c r="S20" s="65">
        <f>Q20*F20</f>
        <v>0</v>
      </c>
      <c r="T20" s="65">
        <f>+IF(S20&gt;E20,E20,S20)</f>
        <v>0</v>
      </c>
      <c r="U20" s="85" t="e">
        <f>T20/R20</f>
        <v>#DIV/0!</v>
      </c>
    </row>
    <row r="21" spans="1:25" ht="15.75" x14ac:dyDescent="0.25">
      <c r="A21" s="52" t="s">
        <v>55</v>
      </c>
      <c r="B21" s="51">
        <v>1706</v>
      </c>
      <c r="C21" s="62">
        <v>500</v>
      </c>
      <c r="D21" s="25" t="s">
        <v>41</v>
      </c>
      <c r="E21" s="212">
        <v>18</v>
      </c>
      <c r="F21" s="61">
        <f>E21/C21</f>
        <v>3.5999999999999997E-2</v>
      </c>
      <c r="G21" s="83">
        <f>C21/E21</f>
        <v>27.777777777777779</v>
      </c>
      <c r="H21" s="216"/>
      <c r="I21" s="217"/>
      <c r="J21" s="82">
        <f>H21*F21</f>
        <v>0</v>
      </c>
      <c r="K21" s="113" t="e">
        <f>J21/I21</f>
        <v>#DIV/0!</v>
      </c>
      <c r="L21" s="58">
        <v>0</v>
      </c>
      <c r="M21" s="59">
        <v>0</v>
      </c>
      <c r="N21" s="60">
        <v>0</v>
      </c>
      <c r="O21" s="84">
        <f>C21-Q21</f>
        <v>500</v>
      </c>
      <c r="P21" s="60">
        <f>E21-S21</f>
        <v>18</v>
      </c>
      <c r="Q21" s="151">
        <f>H21+L21</f>
        <v>0</v>
      </c>
      <c r="R21" s="65">
        <f>M21+I21</f>
        <v>0</v>
      </c>
      <c r="S21" s="65">
        <f>Q21*F21</f>
        <v>0</v>
      </c>
      <c r="T21" s="65">
        <f>+IF(S21&gt;E21,E21,S21)</f>
        <v>0</v>
      </c>
      <c r="U21" s="85" t="e">
        <f>T21/R21</f>
        <v>#DIV/0!</v>
      </c>
    </row>
    <row r="22" spans="1:25" ht="15.75" x14ac:dyDescent="0.25">
      <c r="A22" s="52"/>
      <c r="B22" s="51"/>
      <c r="C22" s="62"/>
      <c r="D22" s="25"/>
      <c r="E22" s="212"/>
      <c r="F22" s="61"/>
      <c r="G22" s="83"/>
      <c r="H22" s="175"/>
      <c r="I22" s="176"/>
      <c r="J22" s="82"/>
      <c r="K22" s="113"/>
      <c r="L22" s="58"/>
      <c r="M22" s="59"/>
      <c r="N22" s="60"/>
      <c r="O22" s="84"/>
      <c r="P22" s="60"/>
      <c r="Q22" s="151"/>
      <c r="R22" s="65"/>
      <c r="S22" s="65"/>
      <c r="T22" s="65"/>
      <c r="U22" s="85"/>
    </row>
    <row r="23" spans="1:25" ht="15.75" x14ac:dyDescent="0.25">
      <c r="A23" s="190" t="s">
        <v>62</v>
      </c>
      <c r="B23" s="51"/>
      <c r="C23" s="186"/>
      <c r="D23" s="187"/>
      <c r="E23" s="188"/>
      <c r="F23" s="61"/>
      <c r="G23" s="83"/>
      <c r="H23" s="58"/>
      <c r="I23" s="59"/>
      <c r="J23" s="82"/>
      <c r="K23" s="113"/>
      <c r="L23" s="58"/>
      <c r="M23" s="59"/>
      <c r="N23" s="60"/>
      <c r="O23" s="84"/>
      <c r="P23" s="60"/>
      <c r="Q23" s="151"/>
      <c r="R23" s="65"/>
      <c r="S23" s="65"/>
      <c r="T23" s="65"/>
      <c r="U23" s="85"/>
    </row>
    <row r="24" spans="1:25" ht="15.75" x14ac:dyDescent="0.25">
      <c r="A24" s="52" t="s">
        <v>61</v>
      </c>
      <c r="B24" s="51">
        <v>1705</v>
      </c>
      <c r="C24" s="186">
        <v>105</v>
      </c>
      <c r="D24" s="187" t="s">
        <v>41</v>
      </c>
      <c r="E24" s="214">
        <v>16</v>
      </c>
      <c r="F24" s="61">
        <f>E24/C24</f>
        <v>0.15238095238095239</v>
      </c>
      <c r="G24" s="83">
        <f>C24/E24</f>
        <v>6.5625</v>
      </c>
      <c r="H24" s="216"/>
      <c r="I24" s="217"/>
      <c r="J24" s="82">
        <f>H24*F24</f>
        <v>0</v>
      </c>
      <c r="K24" s="113" t="e">
        <f>J24/I24</f>
        <v>#DIV/0!</v>
      </c>
      <c r="L24" s="58">
        <v>0</v>
      </c>
      <c r="M24" s="59">
        <v>0</v>
      </c>
      <c r="N24" s="60">
        <v>0</v>
      </c>
      <c r="O24" s="84">
        <f>C24-Q24</f>
        <v>105</v>
      </c>
      <c r="P24" s="60">
        <f>E24-S24</f>
        <v>16</v>
      </c>
      <c r="Q24" s="151">
        <f>H24+L24</f>
        <v>0</v>
      </c>
      <c r="R24" s="65">
        <f>M24+I24</f>
        <v>0</v>
      </c>
      <c r="S24" s="65">
        <f t="shared" ref="S24:S27" si="2">Q24*F24</f>
        <v>0</v>
      </c>
      <c r="T24" s="65">
        <f>+IF(S24&gt;E24,E24,S24)</f>
        <v>0</v>
      </c>
      <c r="U24" s="85" t="e">
        <f>T24/R24</f>
        <v>#DIV/0!</v>
      </c>
    </row>
    <row r="25" spans="1:25" ht="15.75" x14ac:dyDescent="0.25">
      <c r="A25" s="52"/>
      <c r="B25" s="51"/>
      <c r="C25" s="62"/>
      <c r="D25" s="25"/>
      <c r="E25" s="65"/>
      <c r="F25" s="61"/>
      <c r="G25" s="83"/>
      <c r="H25" s="175"/>
      <c r="I25" s="176"/>
      <c r="J25" s="82"/>
      <c r="K25" s="113"/>
      <c r="L25" s="58"/>
      <c r="M25" s="59"/>
      <c r="N25" s="60"/>
      <c r="O25" s="84"/>
      <c r="P25" s="60"/>
      <c r="Q25" s="151"/>
      <c r="R25" s="65"/>
      <c r="S25" s="65"/>
      <c r="T25" s="65"/>
      <c r="U25" s="85"/>
    </row>
    <row r="26" spans="1:25" ht="15.75" x14ac:dyDescent="0.25">
      <c r="A26" s="190" t="s">
        <v>64</v>
      </c>
      <c r="B26" s="51"/>
      <c r="C26" s="186"/>
      <c r="D26" s="187"/>
      <c r="E26" s="188"/>
      <c r="F26" s="61"/>
      <c r="G26" s="83"/>
      <c r="H26" s="58"/>
      <c r="I26" s="59"/>
      <c r="J26" s="82"/>
      <c r="K26" s="113"/>
      <c r="L26" s="58"/>
      <c r="M26" s="59"/>
      <c r="N26" s="60"/>
      <c r="O26" s="84"/>
      <c r="P26" s="60"/>
      <c r="Q26" s="151"/>
      <c r="R26" s="65"/>
      <c r="S26" s="65"/>
      <c r="T26" s="65"/>
      <c r="U26" s="85"/>
    </row>
    <row r="27" spans="1:25" ht="15.75" x14ac:dyDescent="0.25">
      <c r="A27" s="52" t="s">
        <v>63</v>
      </c>
      <c r="B27" s="51">
        <v>1705</v>
      </c>
      <c r="C27" s="186">
        <v>82</v>
      </c>
      <c r="D27" s="187" t="s">
        <v>41</v>
      </c>
      <c r="E27" s="214">
        <v>4</v>
      </c>
      <c r="F27" s="61">
        <f>E27/C27</f>
        <v>4.878048780487805E-2</v>
      </c>
      <c r="G27" s="83">
        <f>C27/E27</f>
        <v>20.5</v>
      </c>
      <c r="H27" s="216"/>
      <c r="I27" s="217"/>
      <c r="J27" s="82">
        <f>H27*F27</f>
        <v>0</v>
      </c>
      <c r="K27" s="113" t="e">
        <f>J27/I27</f>
        <v>#DIV/0!</v>
      </c>
      <c r="L27" s="58">
        <v>0</v>
      </c>
      <c r="M27" s="59">
        <v>0</v>
      </c>
      <c r="N27" s="60">
        <v>0</v>
      </c>
      <c r="O27" s="84">
        <f>C27-Q27</f>
        <v>82</v>
      </c>
      <c r="P27" s="60">
        <f>E27-S27</f>
        <v>4</v>
      </c>
      <c r="Q27" s="151">
        <f>H27+L27</f>
        <v>0</v>
      </c>
      <c r="R27" s="65">
        <f>M27+I27</f>
        <v>0</v>
      </c>
      <c r="S27" s="65">
        <f t="shared" si="2"/>
        <v>0</v>
      </c>
      <c r="T27" s="65">
        <f>+IF(S27&gt;E27,E27,S27)</f>
        <v>0</v>
      </c>
      <c r="U27" s="85" t="e">
        <f>T27/R27</f>
        <v>#DIV/0!</v>
      </c>
    </row>
    <row r="28" spans="1:25" ht="15.75" x14ac:dyDescent="0.25">
      <c r="A28" s="52"/>
      <c r="B28" s="51"/>
      <c r="C28" s="186"/>
      <c r="D28" s="187"/>
      <c r="E28" s="188"/>
      <c r="F28" s="61"/>
      <c r="G28" s="83"/>
      <c r="H28" s="58"/>
      <c r="I28" s="59"/>
      <c r="J28" s="82"/>
      <c r="K28" s="113"/>
      <c r="L28" s="58"/>
      <c r="M28" s="59"/>
      <c r="N28" s="60"/>
      <c r="O28" s="84"/>
      <c r="P28" s="238"/>
      <c r="Q28" s="151"/>
      <c r="R28" s="65"/>
      <c r="S28" s="65"/>
      <c r="T28" s="65"/>
      <c r="U28" s="85"/>
    </row>
    <row r="29" spans="1:25" ht="15.75" x14ac:dyDescent="0.25">
      <c r="A29" s="52"/>
      <c r="B29" s="51"/>
      <c r="C29" s="186"/>
      <c r="D29" s="187"/>
      <c r="E29" s="188"/>
      <c r="F29" s="61"/>
      <c r="G29" s="83"/>
      <c r="H29" s="58"/>
      <c r="I29" s="59"/>
      <c r="J29" s="82"/>
      <c r="K29" s="113"/>
      <c r="L29" s="58"/>
      <c r="M29" s="59"/>
      <c r="N29" s="60"/>
      <c r="O29" s="84"/>
      <c r="P29" s="60"/>
      <c r="Q29" s="151"/>
      <c r="R29" s="65"/>
      <c r="S29" s="65"/>
      <c r="T29" s="65"/>
      <c r="U29" s="85"/>
    </row>
    <row r="30" spans="1:25" ht="15.75" x14ac:dyDescent="0.25">
      <c r="A30" s="52"/>
      <c r="B30" s="51"/>
      <c r="C30" s="186"/>
      <c r="D30" s="187"/>
      <c r="E30" s="188"/>
      <c r="F30" s="61"/>
      <c r="G30" s="83"/>
      <c r="H30" s="58"/>
      <c r="I30" s="59"/>
      <c r="J30" s="82"/>
      <c r="K30" s="113"/>
      <c r="L30" s="58"/>
      <c r="M30" s="59"/>
      <c r="N30" s="60"/>
      <c r="O30" s="84"/>
      <c r="P30" s="60"/>
      <c r="Q30" s="151"/>
      <c r="R30" s="65"/>
      <c r="S30" s="65"/>
      <c r="T30" s="65"/>
      <c r="U30" s="85"/>
    </row>
    <row r="31" spans="1:25" ht="15.75" x14ac:dyDescent="0.25">
      <c r="A31" s="52"/>
      <c r="B31" s="51"/>
      <c r="C31" s="186"/>
      <c r="D31" s="187"/>
      <c r="E31" s="188"/>
      <c r="F31" s="61"/>
      <c r="G31" s="83"/>
      <c r="H31" s="58"/>
      <c r="I31" s="59"/>
      <c r="J31" s="82"/>
      <c r="K31" s="113"/>
      <c r="L31" s="58"/>
      <c r="M31" s="59"/>
      <c r="N31" s="60"/>
      <c r="O31" s="84"/>
      <c r="P31" s="60"/>
      <c r="Q31" s="151"/>
      <c r="R31" s="65"/>
      <c r="S31" s="65"/>
      <c r="T31" s="65"/>
      <c r="U31" s="85"/>
      <c r="Y31" s="222"/>
    </row>
    <row r="32" spans="1:25" ht="15.75" x14ac:dyDescent="0.25">
      <c r="A32" s="52"/>
      <c r="B32" s="51"/>
      <c r="C32" s="186"/>
      <c r="D32" s="187"/>
      <c r="E32" s="188"/>
      <c r="F32" s="61"/>
      <c r="G32" s="83"/>
      <c r="H32" s="58"/>
      <c r="I32" s="59"/>
      <c r="J32" s="82"/>
      <c r="K32" s="113"/>
      <c r="L32" s="58"/>
      <c r="M32" s="59"/>
      <c r="N32" s="60"/>
      <c r="O32" s="84"/>
      <c r="P32" s="60"/>
      <c r="Q32" s="151"/>
      <c r="R32" s="65"/>
      <c r="S32" s="65"/>
      <c r="T32" s="65"/>
      <c r="U32" s="85"/>
    </row>
    <row r="33" spans="1:21" ht="15.75" x14ac:dyDescent="0.25">
      <c r="A33" s="52"/>
      <c r="B33" s="51"/>
      <c r="C33" s="186"/>
      <c r="D33" s="187"/>
      <c r="E33" s="188"/>
      <c r="F33" s="61"/>
      <c r="G33" s="83"/>
      <c r="H33" s="58"/>
      <c r="I33" s="59"/>
      <c r="J33" s="82"/>
      <c r="K33" s="113"/>
      <c r="L33" s="58"/>
      <c r="M33" s="59"/>
      <c r="N33" s="60"/>
      <c r="O33" s="84"/>
      <c r="P33" s="60"/>
      <c r="Q33" s="151"/>
      <c r="R33" s="65"/>
      <c r="S33" s="65"/>
      <c r="T33" s="65"/>
      <c r="U33" s="85"/>
    </row>
    <row r="34" spans="1:21" ht="15.75" x14ac:dyDescent="0.25">
      <c r="A34" s="52"/>
      <c r="B34" s="51"/>
      <c r="C34" s="186"/>
      <c r="D34" s="187"/>
      <c r="E34" s="188"/>
      <c r="F34" s="61"/>
      <c r="G34" s="83"/>
      <c r="H34" s="58"/>
      <c r="I34" s="59"/>
      <c r="J34" s="82"/>
      <c r="K34" s="113"/>
      <c r="L34" s="58"/>
      <c r="M34" s="59"/>
      <c r="N34" s="60"/>
      <c r="O34" s="84"/>
      <c r="P34" s="60"/>
      <c r="Q34" s="151"/>
      <c r="R34" s="65"/>
      <c r="S34" s="65"/>
      <c r="T34" s="65"/>
      <c r="U34" s="85"/>
    </row>
    <row r="35" spans="1:21" ht="15.75" x14ac:dyDescent="0.25">
      <c r="A35" s="52"/>
      <c r="B35" s="51"/>
      <c r="C35" s="62"/>
      <c r="D35" s="25"/>
      <c r="E35" s="65"/>
      <c r="F35" s="61"/>
      <c r="G35" s="83"/>
      <c r="H35" s="175"/>
      <c r="I35" s="176"/>
      <c r="J35" s="82"/>
      <c r="K35" s="113"/>
      <c r="L35" s="58"/>
      <c r="M35" s="59"/>
      <c r="N35" s="60"/>
      <c r="O35" s="84"/>
      <c r="P35" s="60"/>
      <c r="Q35" s="151"/>
      <c r="R35" s="65"/>
      <c r="S35" s="65"/>
      <c r="T35" s="65"/>
      <c r="U35" s="85"/>
    </row>
    <row r="36" spans="1:21" ht="15.75" x14ac:dyDescent="0.25">
      <c r="A36" s="52"/>
      <c r="B36" s="51"/>
      <c r="C36" s="62"/>
      <c r="D36" s="25"/>
      <c r="E36" s="65"/>
      <c r="F36" s="61"/>
      <c r="G36" s="83"/>
      <c r="H36" s="175"/>
      <c r="I36" s="176"/>
      <c r="J36" s="82"/>
      <c r="K36" s="113"/>
      <c r="L36" s="58"/>
      <c r="M36" s="59"/>
      <c r="N36" s="60"/>
      <c r="O36" s="84"/>
      <c r="P36" s="60"/>
      <c r="Q36" s="151"/>
      <c r="R36" s="65"/>
      <c r="S36" s="65"/>
      <c r="T36" s="65"/>
      <c r="U36" s="85"/>
    </row>
    <row r="37" spans="1:21" ht="15.75" x14ac:dyDescent="0.25">
      <c r="A37" s="52"/>
      <c r="B37" s="51"/>
      <c r="C37" s="62"/>
      <c r="D37" s="25"/>
      <c r="E37" s="65"/>
      <c r="F37" s="61"/>
      <c r="G37" s="83"/>
      <c r="H37" s="175"/>
      <c r="I37" s="176"/>
      <c r="J37" s="82"/>
      <c r="K37" s="113"/>
      <c r="L37" s="58"/>
      <c r="M37" s="59"/>
      <c r="N37" s="60"/>
      <c r="O37" s="180"/>
      <c r="P37" s="60"/>
      <c r="Q37" s="151"/>
      <c r="R37" s="65"/>
      <c r="S37" s="65"/>
      <c r="T37" s="65"/>
      <c r="U37" s="85"/>
    </row>
    <row r="38" spans="1:21" ht="15.75" x14ac:dyDescent="0.25">
      <c r="A38" s="52"/>
      <c r="B38" s="114"/>
      <c r="C38" s="115"/>
      <c r="D38" s="116"/>
      <c r="E38" s="117"/>
      <c r="F38" s="118"/>
      <c r="G38" s="119"/>
      <c r="H38" s="178"/>
      <c r="I38" s="179"/>
      <c r="J38" s="120"/>
      <c r="K38" s="121"/>
      <c r="L38" s="135"/>
      <c r="M38" s="125"/>
      <c r="N38" s="123"/>
      <c r="O38" s="225"/>
      <c r="P38" s="123"/>
      <c r="Q38" s="152"/>
      <c r="R38" s="117"/>
      <c r="S38" s="117"/>
      <c r="T38" s="117"/>
      <c r="U38" s="124"/>
    </row>
    <row r="39" spans="1:21" ht="16.5" thickBot="1" x14ac:dyDescent="0.3">
      <c r="B39" s="114"/>
      <c r="C39" s="115"/>
      <c r="D39" s="116"/>
      <c r="E39" s="117"/>
      <c r="F39" s="118"/>
      <c r="G39" s="119"/>
      <c r="H39" s="135"/>
      <c r="I39" s="125"/>
      <c r="J39" s="120"/>
      <c r="K39" s="121"/>
      <c r="L39" s="135"/>
      <c r="M39" s="125"/>
      <c r="N39" s="123"/>
      <c r="O39" s="122"/>
      <c r="P39" s="123"/>
      <c r="Q39" s="152"/>
      <c r="R39" s="117"/>
      <c r="S39" s="117"/>
      <c r="T39" s="117"/>
      <c r="U39" s="124"/>
    </row>
    <row r="40" spans="1:21" ht="16.5" thickBot="1" x14ac:dyDescent="0.3">
      <c r="A40" s="17" t="s">
        <v>43</v>
      </c>
      <c r="B40" s="138"/>
      <c r="C40" s="1">
        <f>SUM(C10:C37)</f>
        <v>1483</v>
      </c>
      <c r="D40" s="139"/>
      <c r="E40" s="143">
        <f>SUM(E10:E37)</f>
        <v>158</v>
      </c>
      <c r="F40" s="2">
        <f>E40/C40</f>
        <v>0.10654079568442347</v>
      </c>
      <c r="G40" s="3"/>
      <c r="H40" s="145">
        <f>SUM(H10:H37)</f>
        <v>0</v>
      </c>
      <c r="I40" s="142">
        <f>SUM(I10:I37)</f>
        <v>0</v>
      </c>
      <c r="J40" s="2">
        <f>SUM(J10:J37)</f>
        <v>0</v>
      </c>
      <c r="K40" s="4" t="e">
        <f>J40/I40</f>
        <v>#DIV/0!</v>
      </c>
      <c r="L40" s="5">
        <v>281</v>
      </c>
      <c r="M40" s="6">
        <v>55.5</v>
      </c>
      <c r="N40" s="7">
        <v>37.763596004439513</v>
      </c>
      <c r="O40" s="8">
        <f>SUM(O9:O39)</f>
        <v>1202</v>
      </c>
      <c r="P40" s="9">
        <f>SUM(P10:P37)</f>
        <v>120.23640399556049</v>
      </c>
      <c r="Q40" s="153">
        <f>SUM(Q10:Q37)</f>
        <v>281</v>
      </c>
      <c r="R40" s="10">
        <f>SUM(R10:R37)</f>
        <v>55.5</v>
      </c>
      <c r="S40" s="2">
        <f>SUM(S10:S35)</f>
        <v>37.763596004439513</v>
      </c>
      <c r="T40" s="143">
        <f>SUM(T10:T37)</f>
        <v>37.763596004439513</v>
      </c>
      <c r="U40" s="11">
        <f>T40/R40</f>
        <v>0.68042515323314434</v>
      </c>
    </row>
    <row r="41" spans="1:21" x14ac:dyDescent="0.2">
      <c r="B41" s="29"/>
      <c r="C41" s="29"/>
      <c r="D41" s="29"/>
      <c r="E41" s="30"/>
      <c r="F41" s="29"/>
      <c r="G41" s="29"/>
      <c r="H41" s="29"/>
      <c r="I41" s="33"/>
      <c r="J41" s="30"/>
      <c r="K41" s="31"/>
      <c r="O41" s="30"/>
      <c r="P41" s="45"/>
      <c r="Q41" s="30"/>
      <c r="R41" s="32"/>
    </row>
    <row r="42" spans="1:21" x14ac:dyDescent="0.2">
      <c r="A42" s="16" t="s">
        <v>40</v>
      </c>
      <c r="B42" s="29"/>
      <c r="C42" s="29"/>
      <c r="D42" s="29"/>
      <c r="E42" s="40" t="s">
        <v>30</v>
      </c>
      <c r="F42" s="29"/>
      <c r="G42" s="29"/>
      <c r="I42" s="80">
        <f>'P3 Housing (8)'!I43</f>
        <v>-83</v>
      </c>
      <c r="J42" s="30"/>
      <c r="K42" s="31"/>
      <c r="L42" s="29"/>
      <c r="M42" s="29"/>
      <c r="N42" s="30"/>
      <c r="O42" s="30"/>
      <c r="P42" s="45"/>
      <c r="Q42" s="30"/>
      <c r="R42" s="32"/>
    </row>
    <row r="43" spans="1:21" ht="15.75" x14ac:dyDescent="0.25">
      <c r="A43" s="16" t="s">
        <v>35</v>
      </c>
      <c r="B43" s="29"/>
      <c r="C43" s="29"/>
      <c r="D43" s="29"/>
      <c r="E43" s="41"/>
      <c r="F43" s="29"/>
      <c r="G43" s="29"/>
      <c r="I43" s="81">
        <f>I42-I40</f>
        <v>-83</v>
      </c>
      <c r="J43" s="226"/>
      <c r="K43" s="49"/>
      <c r="L43" s="50"/>
      <c r="M43" s="50"/>
      <c r="N43" s="226"/>
      <c r="O43" s="226"/>
      <c r="P43" s="45"/>
      <c r="Q43" s="30"/>
      <c r="R43" s="32"/>
    </row>
    <row r="44" spans="1:21" x14ac:dyDescent="0.2">
      <c r="B44" s="29"/>
      <c r="C44" s="29"/>
      <c r="D44" s="29"/>
      <c r="E44" s="41"/>
      <c r="F44" s="29"/>
      <c r="G44" s="29"/>
      <c r="H44" s="29"/>
      <c r="I44" s="29"/>
      <c r="J44" s="30"/>
      <c r="K44" s="31"/>
      <c r="N44" s="30"/>
      <c r="O44" s="30"/>
      <c r="P44" s="45"/>
    </row>
    <row r="45" spans="1:21" ht="16.5" thickBot="1" x14ac:dyDescent="0.3">
      <c r="E45" s="42"/>
      <c r="I45" s="17"/>
      <c r="J45" s="17"/>
      <c r="K45" s="17"/>
      <c r="L45" s="17"/>
      <c r="M45" s="17"/>
    </row>
    <row r="46" spans="1:21" ht="16.5" thickBot="1" x14ac:dyDescent="0.3">
      <c r="B46" s="48"/>
      <c r="L46" s="55"/>
      <c r="M46" s="56"/>
      <c r="Q46" s="53"/>
      <c r="R46" s="54"/>
    </row>
    <row r="50" spans="12:20" x14ac:dyDescent="0.2">
      <c r="T50" s="57"/>
    </row>
    <row r="52" spans="12:20" x14ac:dyDescent="0.2">
      <c r="L52" s="29"/>
      <c r="M52" s="29"/>
    </row>
    <row r="53" spans="12:20" x14ac:dyDescent="0.2">
      <c r="Q53" s="30"/>
      <c r="R53" s="32"/>
    </row>
    <row r="65" spans="1:12" x14ac:dyDescent="0.2">
      <c r="I65" s="16">
        <v>788</v>
      </c>
    </row>
    <row r="66" spans="1:12" x14ac:dyDescent="0.2">
      <c r="A66" s="71" t="s">
        <v>36</v>
      </c>
      <c r="B66" s="15"/>
      <c r="C66" s="72">
        <v>1090</v>
      </c>
      <c r="D66" s="15"/>
      <c r="E66" s="72">
        <v>2970</v>
      </c>
      <c r="F66" s="15"/>
      <c r="G66" s="71">
        <v>2.72</v>
      </c>
      <c r="H66" s="15"/>
      <c r="I66" s="72">
        <v>2429</v>
      </c>
      <c r="J66" s="73">
        <f>E66-I66</f>
        <v>541</v>
      </c>
      <c r="K66" s="16">
        <f>J66/G66</f>
        <v>198.89705882352939</v>
      </c>
    </row>
    <row r="67" spans="1:12" x14ac:dyDescent="0.2">
      <c r="A67" s="71" t="s">
        <v>37</v>
      </c>
      <c r="B67" s="15"/>
      <c r="C67" s="72">
        <v>1090</v>
      </c>
      <c r="D67" s="15"/>
      <c r="E67" s="72">
        <v>2970</v>
      </c>
      <c r="F67" s="15"/>
      <c r="G67" s="71">
        <v>2.72</v>
      </c>
      <c r="H67" s="15"/>
      <c r="I67" s="71">
        <v>482</v>
      </c>
      <c r="J67" s="73">
        <f t="shared" ref="J67:J72" si="3">E67-I67</f>
        <v>2488</v>
      </c>
      <c r="K67" s="16">
        <f>J67/G67</f>
        <v>914.7058823529411</v>
      </c>
    </row>
    <row r="68" spans="1:12" x14ac:dyDescent="0.2">
      <c r="A68" s="71" t="s">
        <v>38</v>
      </c>
      <c r="B68" s="15"/>
      <c r="C68" s="72">
        <v>1090</v>
      </c>
      <c r="D68" s="15"/>
      <c r="E68" s="72">
        <v>2970</v>
      </c>
      <c r="F68" s="15"/>
      <c r="G68" s="71">
        <v>2.72</v>
      </c>
      <c r="H68" s="15"/>
      <c r="I68" s="71">
        <v>192</v>
      </c>
      <c r="J68" s="73">
        <f t="shared" si="3"/>
        <v>2778</v>
      </c>
      <c r="K68" s="16">
        <f>J68/G68</f>
        <v>1021.3235294117646</v>
      </c>
    </row>
    <row r="69" spans="1:12" x14ac:dyDescent="0.2">
      <c r="J69" s="73">
        <f t="shared" si="3"/>
        <v>0</v>
      </c>
    </row>
    <row r="70" spans="1:12" x14ac:dyDescent="0.2">
      <c r="H70" s="16">
        <v>27</v>
      </c>
      <c r="I70" s="16">
        <v>5</v>
      </c>
      <c r="J70" s="73">
        <f>H70*I70</f>
        <v>135</v>
      </c>
      <c r="K70" s="16">
        <v>5</v>
      </c>
      <c r="L70" s="16">
        <f>J70*K70</f>
        <v>675</v>
      </c>
    </row>
    <row r="71" spans="1:12" x14ac:dyDescent="0.2">
      <c r="J71" s="73">
        <f t="shared" si="3"/>
        <v>0</v>
      </c>
    </row>
    <row r="72" spans="1:12" x14ac:dyDescent="0.2">
      <c r="J72" s="73">
        <f t="shared" si="3"/>
        <v>0</v>
      </c>
    </row>
  </sheetData>
  <sheetProtection algorithmName="SHA-512" hashValue="IKvShu0wdP9l/PdUpRYKbZA7nDIyci6K0viD9jVWswOIGi/ulDghh42xiiLfWZycmOWql/4tg6CJ/3Aa8wRZEQ==" saltValue="flbmedQwDOmUoBnbdVQiXQ==" spinCount="100000" sheet="1" objects="1" scenarios="1"/>
  <mergeCells count="1">
    <mergeCell ref="N1:P1"/>
  </mergeCells>
  <conditionalFormatting sqref="S10:T10">
    <cfRule type="cellIs" priority="11" stopIfTrue="1" operator="lessThanOrEqual">
      <formula>#REF!</formula>
    </cfRule>
  </conditionalFormatting>
  <conditionalFormatting sqref="S39:T39">
    <cfRule type="cellIs" priority="10" stopIfTrue="1" operator="lessThanOrEqual">
      <formula>#REF!</formula>
    </cfRule>
  </conditionalFormatting>
  <conditionalFormatting sqref="S28:T35 T26:T27">
    <cfRule type="cellIs" priority="9" stopIfTrue="1" operator="lessThanOrEqual">
      <formula>#REF!</formula>
    </cfRule>
  </conditionalFormatting>
  <conditionalFormatting sqref="S37:T38">
    <cfRule type="cellIs" priority="7" stopIfTrue="1" operator="lessThanOrEqual">
      <formula>#REF!</formula>
    </cfRule>
  </conditionalFormatting>
  <conditionalFormatting sqref="T25">
    <cfRule type="cellIs" priority="8" stopIfTrue="1" operator="lessThanOrEqual">
      <formula>#REF!</formula>
    </cfRule>
  </conditionalFormatting>
  <conditionalFormatting sqref="S36:T36">
    <cfRule type="cellIs" priority="6" stopIfTrue="1" operator="lessThanOrEqual">
      <formula>#REF!</formula>
    </cfRule>
  </conditionalFormatting>
  <conditionalFormatting sqref="S11:T12 S19:T20 T23:T24 S22 S24 S26">
    <cfRule type="cellIs" priority="5" stopIfTrue="1" operator="lessThanOrEqual">
      <formula>#REF!</formula>
    </cfRule>
  </conditionalFormatting>
  <conditionalFormatting sqref="S15:T16">
    <cfRule type="cellIs" priority="4" stopIfTrue="1" operator="lessThanOrEqual">
      <formula>#REF!</formula>
    </cfRule>
  </conditionalFormatting>
  <conditionalFormatting sqref="S13:T14">
    <cfRule type="cellIs" priority="3" stopIfTrue="1" operator="lessThanOrEqual">
      <formula>#REF!</formula>
    </cfRule>
  </conditionalFormatting>
  <conditionalFormatting sqref="S17:T18">
    <cfRule type="cellIs" priority="2" stopIfTrue="1" operator="lessThanOrEqual">
      <formula>#REF!</formula>
    </cfRule>
  </conditionalFormatting>
  <conditionalFormatting sqref="S21:T21 T22 S23 S25 S27">
    <cfRule type="cellIs" priority="1" stopIfTrue="1" operator="lessThanOrEqual">
      <formula>#REF!</formula>
    </cfRule>
  </conditionalFormatting>
  <pageMargins left="0.25" right="0.25" top="1" bottom="0.25" header="0.3" footer="0.3"/>
  <pageSetup paperSize="5" scale="68" orientation="landscape" r:id="rId1"/>
  <headerFooter alignWithMargins="0">
    <oddFooter>&amp;L&amp;B Confidential&amp;B&amp;C&amp;D&amp;RPage 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9CA70-3D6F-457C-89EF-75C5A7E30930}">
  <sheetPr>
    <pageSetUpPr fitToPage="1"/>
  </sheetPr>
  <dimension ref="A1:AA72"/>
  <sheetViews>
    <sheetView zoomScale="75" zoomScaleNormal="75" workbookViewId="0">
      <selection activeCell="L3" sqref="L3"/>
    </sheetView>
  </sheetViews>
  <sheetFormatPr defaultColWidth="9.140625" defaultRowHeight="15" x14ac:dyDescent="0.2"/>
  <cols>
    <col min="1" max="1" width="42.42578125" style="16" customWidth="1"/>
    <col min="2" max="2" width="8.42578125" style="16" customWidth="1"/>
    <col min="3" max="3" width="9.85546875" style="16" customWidth="1"/>
    <col min="4" max="4" width="3.85546875" style="16" customWidth="1"/>
    <col min="5" max="5" width="11.5703125" style="16" customWidth="1"/>
    <col min="6" max="6" width="11.140625" style="16" customWidth="1"/>
    <col min="7" max="7" width="12.42578125" style="16" customWidth="1"/>
    <col min="8" max="8" width="11.28515625" style="16" customWidth="1"/>
    <col min="9" max="9" width="13.140625" style="16" customWidth="1"/>
    <col min="10" max="10" width="11.140625" style="16" customWidth="1"/>
    <col min="11" max="11" width="11.85546875" style="16" bestFit="1" customWidth="1"/>
    <col min="12" max="12" width="12.42578125" style="16" customWidth="1"/>
    <col min="13" max="13" width="12" style="16" customWidth="1"/>
    <col min="14" max="14" width="11.5703125" style="16" customWidth="1"/>
    <col min="15" max="15" width="11.42578125" style="16" customWidth="1"/>
    <col min="16" max="16" width="12" style="43" customWidth="1"/>
    <col min="17" max="17" width="11.42578125" style="16" customWidth="1"/>
    <col min="18" max="18" width="12.42578125" style="16" customWidth="1"/>
    <col min="19" max="19" width="13.28515625" style="16" hidden="1" customWidth="1"/>
    <col min="20" max="20" width="13.28515625" style="16" customWidth="1"/>
    <col min="21" max="21" width="14.85546875" style="16" customWidth="1"/>
    <col min="22" max="16384" width="9.140625" style="16"/>
  </cols>
  <sheetData>
    <row r="1" spans="1:27" ht="15.75" thickBot="1" x14ac:dyDescent="0.25">
      <c r="A1" s="16" t="s">
        <v>46</v>
      </c>
      <c r="N1" s="239">
        <v>44178</v>
      </c>
      <c r="O1" s="240"/>
      <c r="P1" s="240"/>
    </row>
    <row r="2" spans="1:27" x14ac:dyDescent="0.2">
      <c r="A2" s="16" t="s">
        <v>47</v>
      </c>
      <c r="N2" s="34"/>
      <c r="O2" s="35"/>
      <c r="P2" s="46"/>
    </row>
    <row r="3" spans="1:27" ht="15.75" x14ac:dyDescent="0.25">
      <c r="A3" s="17" t="s">
        <v>48</v>
      </c>
    </row>
    <row r="4" spans="1:27" ht="15.75" x14ac:dyDescent="0.25">
      <c r="A4" s="17" t="s">
        <v>30</v>
      </c>
    </row>
    <row r="5" spans="1:27" ht="16.5" thickBot="1" x14ac:dyDescent="0.3">
      <c r="A5" s="17"/>
    </row>
    <row r="6" spans="1:27" s="17" customFormat="1" ht="18" customHeight="1" thickBot="1" x14ac:dyDescent="0.3">
      <c r="A6" s="17" t="s">
        <v>30</v>
      </c>
      <c r="B6" s="88"/>
      <c r="C6" s="89" t="s">
        <v>27</v>
      </c>
      <c r="D6" s="89"/>
      <c r="E6" s="89"/>
      <c r="F6" s="89"/>
      <c r="G6" s="89"/>
      <c r="H6" s="88" t="s">
        <v>112</v>
      </c>
      <c r="I6" s="89"/>
      <c r="J6" s="89"/>
      <c r="K6" s="89"/>
      <c r="L6" s="88" t="s">
        <v>28</v>
      </c>
      <c r="M6" s="89"/>
      <c r="N6" s="90"/>
      <c r="O6" s="88" t="s">
        <v>29</v>
      </c>
      <c r="P6" s="107"/>
      <c r="Q6" s="89"/>
      <c r="R6" s="89"/>
      <c r="S6" s="89"/>
      <c r="T6" s="89"/>
      <c r="U6" s="90"/>
    </row>
    <row r="7" spans="1:27" ht="15.75" x14ac:dyDescent="0.25">
      <c r="A7" s="17"/>
      <c r="B7" s="95" t="s">
        <v>1</v>
      </c>
      <c r="C7" s="93" t="s">
        <v>2</v>
      </c>
      <c r="D7" s="94"/>
      <c r="E7" s="92" t="s">
        <v>4</v>
      </c>
      <c r="F7" s="93" t="s">
        <v>5</v>
      </c>
      <c r="G7" s="93" t="s">
        <v>6</v>
      </c>
      <c r="H7" s="95" t="s">
        <v>2</v>
      </c>
      <c r="I7" s="100" t="s">
        <v>4</v>
      </c>
      <c r="J7" s="92" t="s">
        <v>4</v>
      </c>
      <c r="K7" s="93" t="s">
        <v>11</v>
      </c>
      <c r="L7" s="95" t="s">
        <v>14</v>
      </c>
      <c r="M7" s="100" t="s">
        <v>14</v>
      </c>
      <c r="N7" s="96" t="s">
        <v>14</v>
      </c>
      <c r="O7" s="128" t="s">
        <v>2</v>
      </c>
      <c r="P7" s="129" t="s">
        <v>21</v>
      </c>
      <c r="Q7" s="94" t="s">
        <v>2</v>
      </c>
      <c r="R7" s="161" t="s">
        <v>4</v>
      </c>
      <c r="S7" s="166" t="s">
        <v>44</v>
      </c>
      <c r="T7" s="163" t="s">
        <v>19</v>
      </c>
      <c r="U7" s="109" t="s">
        <v>11</v>
      </c>
    </row>
    <row r="8" spans="1:27" ht="15.75" x14ac:dyDescent="0.25">
      <c r="B8" s="91" t="s">
        <v>0</v>
      </c>
      <c r="C8" s="18" t="s">
        <v>3</v>
      </c>
      <c r="D8" s="19"/>
      <c r="E8" s="87" t="s">
        <v>3</v>
      </c>
      <c r="F8" s="18" t="s">
        <v>6</v>
      </c>
      <c r="G8" s="93" t="s">
        <v>24</v>
      </c>
      <c r="H8" s="95" t="s">
        <v>110</v>
      </c>
      <c r="I8" s="99" t="s">
        <v>8</v>
      </c>
      <c r="J8" s="87" t="s">
        <v>9</v>
      </c>
      <c r="K8" s="18" t="s">
        <v>10</v>
      </c>
      <c r="L8" s="95" t="s">
        <v>2</v>
      </c>
      <c r="M8" s="100" t="s">
        <v>4</v>
      </c>
      <c r="N8" s="96" t="s">
        <v>4</v>
      </c>
      <c r="O8" s="108" t="s">
        <v>20</v>
      </c>
      <c r="P8" s="130" t="s">
        <v>22</v>
      </c>
      <c r="Q8" s="94" t="s">
        <v>12</v>
      </c>
      <c r="R8" s="161" t="s">
        <v>18</v>
      </c>
      <c r="S8" s="166" t="s">
        <v>4</v>
      </c>
      <c r="T8" s="163" t="s">
        <v>23</v>
      </c>
      <c r="U8" s="110" t="s">
        <v>42</v>
      </c>
    </row>
    <row r="9" spans="1:27" ht="15.75" x14ac:dyDescent="0.25">
      <c r="B9" s="91"/>
      <c r="C9" s="87"/>
      <c r="D9" s="87"/>
      <c r="E9" s="87"/>
      <c r="F9" s="18"/>
      <c r="G9" s="93" t="s">
        <v>25</v>
      </c>
      <c r="H9" s="91" t="s">
        <v>111</v>
      </c>
      <c r="I9" s="98"/>
      <c r="J9" s="87"/>
      <c r="K9" s="105"/>
      <c r="L9" s="91"/>
      <c r="M9" s="99" t="s">
        <v>17</v>
      </c>
      <c r="N9" s="97" t="s">
        <v>16</v>
      </c>
      <c r="O9" s="106"/>
      <c r="P9" s="131" t="s">
        <v>20</v>
      </c>
      <c r="Q9" s="102"/>
      <c r="R9" s="162" t="s">
        <v>15</v>
      </c>
      <c r="S9" s="165" t="s">
        <v>9</v>
      </c>
      <c r="T9" s="164" t="s">
        <v>15</v>
      </c>
      <c r="U9" s="104"/>
    </row>
    <row r="10" spans="1:27" x14ac:dyDescent="0.2">
      <c r="B10" s="22"/>
      <c r="C10" s="20" t="s">
        <v>30</v>
      </c>
      <c r="D10" s="20"/>
      <c r="E10" s="20"/>
      <c r="F10" s="21"/>
      <c r="G10" s="18" t="s">
        <v>26</v>
      </c>
      <c r="H10" s="158"/>
      <c r="I10" s="159"/>
      <c r="J10" s="20"/>
      <c r="K10" s="111"/>
      <c r="L10" s="22"/>
      <c r="M10" s="87"/>
      <c r="N10" s="97"/>
      <c r="O10" s="106"/>
      <c r="P10" s="101"/>
      <c r="Q10" s="167"/>
      <c r="R10" s="168"/>
      <c r="S10" s="169"/>
      <c r="T10" s="170"/>
      <c r="U10" s="23"/>
    </row>
    <row r="11" spans="1:27" ht="15.75" x14ac:dyDescent="0.25">
      <c r="A11" s="17" t="s">
        <v>54</v>
      </c>
      <c r="B11" s="51"/>
      <c r="C11" s="25"/>
      <c r="D11" s="25"/>
      <c r="E11" s="44"/>
      <c r="F11" s="28"/>
      <c r="G11" s="26"/>
      <c r="H11" s="173"/>
      <c r="I11" s="174"/>
      <c r="J11" s="78"/>
      <c r="K11" s="112"/>
      <c r="L11" s="67"/>
      <c r="M11" s="59"/>
      <c r="N11" s="74"/>
      <c r="O11" s="77"/>
      <c r="P11" s="75"/>
      <c r="Q11" s="151"/>
      <c r="R11" s="65"/>
      <c r="S11" s="65"/>
      <c r="T11" s="65"/>
      <c r="U11" s="76"/>
      <c r="AA11" s="222"/>
    </row>
    <row r="12" spans="1:27" ht="15.75" x14ac:dyDescent="0.25">
      <c r="A12" s="52" t="s">
        <v>49</v>
      </c>
      <c r="B12" s="51">
        <v>1705</v>
      </c>
      <c r="C12" s="62">
        <v>670</v>
      </c>
      <c r="D12" s="25" t="s">
        <v>41</v>
      </c>
      <c r="E12" s="212">
        <v>88</v>
      </c>
      <c r="F12" s="61">
        <f>E12/C12</f>
        <v>0.13134328358208955</v>
      </c>
      <c r="G12" s="83">
        <f>C12/E12</f>
        <v>7.6136363636363633</v>
      </c>
      <c r="H12" s="216"/>
      <c r="I12" s="217"/>
      <c r="J12" s="82">
        <f>H12*F12</f>
        <v>0</v>
      </c>
      <c r="K12" s="113" t="e">
        <f>J12/I12</f>
        <v>#DIV/0!</v>
      </c>
      <c r="L12" s="58">
        <v>670</v>
      </c>
      <c r="M12" s="59">
        <v>168</v>
      </c>
      <c r="N12" s="60">
        <v>88</v>
      </c>
      <c r="O12" s="180">
        <f>C12-Q12</f>
        <v>0</v>
      </c>
      <c r="P12" s="60">
        <f>E12-S12</f>
        <v>0</v>
      </c>
      <c r="Q12" s="151">
        <f t="shared" ref="Q12:Q13" si="0">H12+L12</f>
        <v>670</v>
      </c>
      <c r="R12" s="65">
        <f t="shared" ref="R12:R13" si="1">M12+I12</f>
        <v>168</v>
      </c>
      <c r="S12" s="65">
        <f>Q12*F12</f>
        <v>88</v>
      </c>
      <c r="T12" s="65">
        <f>+IF(S12&gt;E12,E12,S12)</f>
        <v>88</v>
      </c>
      <c r="U12" s="85">
        <f>T12/R12</f>
        <v>0.52380952380952384</v>
      </c>
    </row>
    <row r="13" spans="1:27" ht="15.75" x14ac:dyDescent="0.25">
      <c r="A13" s="52" t="s">
        <v>55</v>
      </c>
      <c r="B13" s="51">
        <v>1706</v>
      </c>
      <c r="C13" s="62">
        <v>220</v>
      </c>
      <c r="D13" s="25" t="s">
        <v>41</v>
      </c>
      <c r="E13" s="212">
        <v>8</v>
      </c>
      <c r="F13" s="61">
        <f>E13/C13</f>
        <v>3.6363636363636362E-2</v>
      </c>
      <c r="G13" s="83">
        <f>C13/E13</f>
        <v>27.5</v>
      </c>
      <c r="H13" s="216"/>
      <c r="I13" s="217"/>
      <c r="J13" s="82">
        <f>H13*F13</f>
        <v>0</v>
      </c>
      <c r="K13" s="113" t="e">
        <f>J13/I13</f>
        <v>#DIV/0!</v>
      </c>
      <c r="L13" s="58">
        <v>220</v>
      </c>
      <c r="M13" s="59">
        <v>6</v>
      </c>
      <c r="N13" s="60">
        <v>8</v>
      </c>
      <c r="O13" s="180">
        <f>C13-Q13</f>
        <v>0</v>
      </c>
      <c r="P13" s="60">
        <f>E13-S13</f>
        <v>0</v>
      </c>
      <c r="Q13" s="151">
        <f t="shared" si="0"/>
        <v>220</v>
      </c>
      <c r="R13" s="65">
        <f t="shared" si="1"/>
        <v>6</v>
      </c>
      <c r="S13" s="65">
        <f>Q13*F13</f>
        <v>8</v>
      </c>
      <c r="T13" s="65">
        <f>+IF(S13&gt;E13,E13,S13)</f>
        <v>8</v>
      </c>
      <c r="U13" s="85">
        <f>T13/R13</f>
        <v>1.3333333333333333</v>
      </c>
    </row>
    <row r="14" spans="1:27" ht="15.75" x14ac:dyDescent="0.25">
      <c r="A14" s="52"/>
      <c r="B14" s="51"/>
      <c r="C14" s="62"/>
      <c r="D14" s="25"/>
      <c r="E14" s="65"/>
      <c r="F14" s="61"/>
      <c r="G14" s="83"/>
      <c r="H14" s="175"/>
      <c r="I14" s="176"/>
      <c r="J14" s="82"/>
      <c r="K14" s="113"/>
      <c r="L14" s="58"/>
      <c r="M14" s="59"/>
      <c r="N14" s="60"/>
      <c r="O14" s="180"/>
      <c r="P14" s="60"/>
      <c r="Q14" s="151"/>
      <c r="R14" s="65"/>
      <c r="S14" s="65"/>
      <c r="T14" s="65"/>
      <c r="U14" s="85"/>
    </row>
    <row r="15" spans="1:27" ht="15.75" x14ac:dyDescent="0.25">
      <c r="A15" s="183" t="s">
        <v>50</v>
      </c>
      <c r="B15" s="51"/>
      <c r="C15" s="62"/>
      <c r="D15" s="25"/>
      <c r="E15" s="65"/>
      <c r="F15" s="61"/>
      <c r="G15" s="83"/>
      <c r="H15" s="175"/>
      <c r="I15" s="176"/>
      <c r="J15" s="82"/>
      <c r="K15" s="113"/>
      <c r="L15" s="58"/>
      <c r="M15" s="59"/>
      <c r="N15" s="60"/>
      <c r="O15" s="180"/>
      <c r="P15" s="60"/>
      <c r="Q15" s="151"/>
      <c r="R15" s="65"/>
      <c r="S15" s="65"/>
      <c r="T15" s="65"/>
      <c r="U15" s="85"/>
    </row>
    <row r="16" spans="1:27" ht="15.75" x14ac:dyDescent="0.25">
      <c r="A16" s="52" t="s">
        <v>49</v>
      </c>
      <c r="B16" s="51">
        <v>1705</v>
      </c>
      <c r="C16" s="62">
        <v>744</v>
      </c>
      <c r="D16" s="25" t="s">
        <v>41</v>
      </c>
      <c r="E16" s="212">
        <v>70</v>
      </c>
      <c r="F16" s="61">
        <f>E16/C16</f>
        <v>9.4086021505376344E-2</v>
      </c>
      <c r="G16" s="83">
        <f>C16/E16</f>
        <v>10.628571428571428</v>
      </c>
      <c r="H16" s="216"/>
      <c r="I16" s="217"/>
      <c r="J16" s="82">
        <f>H16*F16</f>
        <v>0</v>
      </c>
      <c r="K16" s="113" t="e">
        <f>J16/I16</f>
        <v>#DIV/0!</v>
      </c>
      <c r="L16" s="58">
        <v>744</v>
      </c>
      <c r="M16" s="59">
        <v>196</v>
      </c>
      <c r="N16" s="60">
        <v>70</v>
      </c>
      <c r="O16" s="180">
        <f>C16-Q16</f>
        <v>0</v>
      </c>
      <c r="P16" s="60">
        <f>E16-S16</f>
        <v>0</v>
      </c>
      <c r="Q16" s="151">
        <f t="shared" ref="Q16:Q17" si="2">H16+L16</f>
        <v>744</v>
      </c>
      <c r="R16" s="65">
        <f t="shared" ref="R16:R17" si="3">M16+I16</f>
        <v>196</v>
      </c>
      <c r="S16" s="65">
        <f>Q16*F16</f>
        <v>70</v>
      </c>
      <c r="T16" s="65">
        <f>+IF(S16&gt;E16,E16,S16)</f>
        <v>70</v>
      </c>
      <c r="U16" s="85">
        <f>T16/R16</f>
        <v>0.35714285714285715</v>
      </c>
    </row>
    <row r="17" spans="1:21" ht="15.75" x14ac:dyDescent="0.25">
      <c r="A17" s="52" t="s">
        <v>55</v>
      </c>
      <c r="B17" s="51">
        <v>1706</v>
      </c>
      <c r="C17" s="62">
        <v>238</v>
      </c>
      <c r="D17" s="25" t="s">
        <v>41</v>
      </c>
      <c r="E17" s="212">
        <v>12</v>
      </c>
      <c r="F17" s="61">
        <f>E17/C17</f>
        <v>5.0420168067226892E-2</v>
      </c>
      <c r="G17" s="83">
        <f>C17/E17</f>
        <v>19.833333333333332</v>
      </c>
      <c r="H17" s="216"/>
      <c r="I17" s="217"/>
      <c r="J17" s="82">
        <f>H17*F17</f>
        <v>0</v>
      </c>
      <c r="K17" s="113" t="e">
        <f>J17/I17</f>
        <v>#DIV/0!</v>
      </c>
      <c r="L17" s="58">
        <v>238</v>
      </c>
      <c r="M17" s="59">
        <v>12</v>
      </c>
      <c r="N17" s="60">
        <v>12</v>
      </c>
      <c r="O17" s="180">
        <f>C17-Q17</f>
        <v>0</v>
      </c>
      <c r="P17" s="60">
        <f>E17-S17</f>
        <v>0</v>
      </c>
      <c r="Q17" s="151">
        <f t="shared" si="2"/>
        <v>238</v>
      </c>
      <c r="R17" s="65">
        <f t="shared" si="3"/>
        <v>12</v>
      </c>
      <c r="S17" s="65">
        <f>Q17*F17</f>
        <v>12</v>
      </c>
      <c r="T17" s="65">
        <f>+IF(S17&gt;E17,E17,S17)</f>
        <v>12</v>
      </c>
      <c r="U17" s="85">
        <f>T17/R17</f>
        <v>1</v>
      </c>
    </row>
    <row r="18" spans="1:21" ht="15.75" x14ac:dyDescent="0.25">
      <c r="A18" s="52"/>
      <c r="B18" s="51"/>
      <c r="C18" s="62"/>
      <c r="D18" s="25"/>
      <c r="E18" s="65"/>
      <c r="F18" s="61"/>
      <c r="G18" s="83"/>
      <c r="H18" s="175"/>
      <c r="I18" s="176"/>
      <c r="J18" s="82"/>
      <c r="K18" s="113"/>
      <c r="L18" s="58"/>
      <c r="M18" s="59"/>
      <c r="N18" s="60"/>
      <c r="O18" s="180"/>
      <c r="P18" s="60"/>
      <c r="Q18" s="151"/>
      <c r="R18" s="65"/>
      <c r="S18" s="65"/>
      <c r="T18" s="65"/>
      <c r="U18" s="85"/>
    </row>
    <row r="19" spans="1:21" ht="15.75" x14ac:dyDescent="0.25">
      <c r="A19" s="183" t="s">
        <v>51</v>
      </c>
      <c r="B19" s="51"/>
      <c r="C19" s="62"/>
      <c r="D19" s="25"/>
      <c r="E19" s="65"/>
      <c r="F19" s="61"/>
      <c r="G19" s="83"/>
      <c r="H19" s="175"/>
      <c r="I19" s="176"/>
      <c r="J19" s="82"/>
      <c r="K19" s="113"/>
      <c r="L19" s="58"/>
      <c r="M19" s="59"/>
      <c r="N19" s="60"/>
      <c r="O19" s="180"/>
      <c r="P19" s="60"/>
      <c r="Q19" s="151"/>
      <c r="R19" s="65"/>
      <c r="S19" s="65"/>
      <c r="T19" s="65"/>
      <c r="U19" s="85"/>
    </row>
    <row r="20" spans="1:21" ht="15.75" x14ac:dyDescent="0.25">
      <c r="A20" s="52" t="s">
        <v>49</v>
      </c>
      <c r="B20" s="51">
        <v>1705</v>
      </c>
      <c r="C20" s="62">
        <v>740</v>
      </c>
      <c r="D20" s="25" t="s">
        <v>41</v>
      </c>
      <c r="E20" s="212">
        <v>70</v>
      </c>
      <c r="F20" s="61">
        <f>E20/C20</f>
        <v>9.45945945945946E-2</v>
      </c>
      <c r="G20" s="83">
        <f>C20/E20</f>
        <v>10.571428571428571</v>
      </c>
      <c r="H20" s="216"/>
      <c r="I20" s="217"/>
      <c r="J20" s="82">
        <f>H20*F20</f>
        <v>0</v>
      </c>
      <c r="K20" s="113" t="e">
        <f>J20/I20</f>
        <v>#DIV/0!</v>
      </c>
      <c r="L20" s="58">
        <v>740</v>
      </c>
      <c r="M20" s="59">
        <v>196</v>
      </c>
      <c r="N20" s="60">
        <v>70</v>
      </c>
      <c r="O20" s="180">
        <f>C20-Q20</f>
        <v>0</v>
      </c>
      <c r="P20" s="60">
        <f>E20-S20</f>
        <v>0</v>
      </c>
      <c r="Q20" s="151">
        <f t="shared" ref="Q20:Q21" si="4">H20+L20</f>
        <v>740</v>
      </c>
      <c r="R20" s="65">
        <f t="shared" ref="R20:R21" si="5">M20+I20</f>
        <v>196</v>
      </c>
      <c r="S20" s="65">
        <f>Q20*F20</f>
        <v>70</v>
      </c>
      <c r="T20" s="65">
        <f>+IF(S20&gt;E20,E20,S20)</f>
        <v>70</v>
      </c>
      <c r="U20" s="85">
        <f>T20/R20</f>
        <v>0.35714285714285715</v>
      </c>
    </row>
    <row r="21" spans="1:21" ht="15.75" x14ac:dyDescent="0.25">
      <c r="A21" s="52" t="s">
        <v>55</v>
      </c>
      <c r="B21" s="51">
        <v>1706</v>
      </c>
      <c r="C21" s="62">
        <v>238</v>
      </c>
      <c r="D21" s="25" t="s">
        <v>41</v>
      </c>
      <c r="E21" s="212">
        <v>12</v>
      </c>
      <c r="F21" s="61">
        <f>E21/C21</f>
        <v>5.0420168067226892E-2</v>
      </c>
      <c r="G21" s="83">
        <f>C21/E21</f>
        <v>19.833333333333332</v>
      </c>
      <c r="H21" s="216"/>
      <c r="I21" s="217"/>
      <c r="J21" s="82">
        <f>H21*F21</f>
        <v>0</v>
      </c>
      <c r="K21" s="113" t="e">
        <f>J21/I21</f>
        <v>#DIV/0!</v>
      </c>
      <c r="L21" s="58">
        <v>238</v>
      </c>
      <c r="M21" s="59">
        <v>12</v>
      </c>
      <c r="N21" s="60">
        <v>12</v>
      </c>
      <c r="O21" s="180">
        <f>C21-Q21</f>
        <v>0</v>
      </c>
      <c r="P21" s="60">
        <f>E21-S21</f>
        <v>0</v>
      </c>
      <c r="Q21" s="151">
        <f t="shared" si="4"/>
        <v>238</v>
      </c>
      <c r="R21" s="65">
        <f t="shared" si="5"/>
        <v>12</v>
      </c>
      <c r="S21" s="65">
        <f>Q21*F21</f>
        <v>12</v>
      </c>
      <c r="T21" s="65">
        <f>+IF(S21&gt;E21,E21,S21)</f>
        <v>12</v>
      </c>
      <c r="U21" s="85">
        <f>T21/R21</f>
        <v>1</v>
      </c>
    </row>
    <row r="22" spans="1:21" ht="15.75" x14ac:dyDescent="0.25">
      <c r="A22" s="52"/>
      <c r="B22" s="51"/>
      <c r="C22" s="62"/>
      <c r="D22" s="25"/>
      <c r="E22" s="65"/>
      <c r="F22" s="61"/>
      <c r="G22" s="83"/>
      <c r="H22" s="175"/>
      <c r="I22" s="176"/>
      <c r="J22" s="82"/>
      <c r="K22" s="113"/>
      <c r="L22" s="58"/>
      <c r="M22" s="59"/>
      <c r="N22" s="60"/>
      <c r="O22" s="84"/>
      <c r="P22" s="60"/>
      <c r="Q22" s="151"/>
      <c r="R22" s="65"/>
      <c r="S22" s="65"/>
      <c r="T22" s="65"/>
      <c r="U22" s="85"/>
    </row>
    <row r="23" spans="1:21" ht="15.75" x14ac:dyDescent="0.25">
      <c r="A23" s="183" t="s">
        <v>53</v>
      </c>
      <c r="B23" s="51"/>
      <c r="C23" s="62"/>
      <c r="D23" s="25"/>
      <c r="E23" s="65"/>
      <c r="F23" s="61"/>
      <c r="G23" s="83"/>
      <c r="H23" s="175"/>
      <c r="I23" s="176"/>
      <c r="J23" s="82"/>
      <c r="K23" s="113"/>
      <c r="L23" s="58"/>
      <c r="M23" s="59"/>
      <c r="N23" s="60"/>
      <c r="O23" s="180"/>
      <c r="P23" s="60"/>
      <c r="Q23" s="151"/>
      <c r="R23" s="65"/>
      <c r="S23" s="65"/>
      <c r="T23" s="65"/>
      <c r="U23" s="85"/>
    </row>
    <row r="24" spans="1:21" ht="15.75" x14ac:dyDescent="0.25">
      <c r="A24" s="52" t="s">
        <v>49</v>
      </c>
      <c r="B24" s="51">
        <v>1705</v>
      </c>
      <c r="C24" s="62">
        <v>740</v>
      </c>
      <c r="D24" s="25" t="s">
        <v>41</v>
      </c>
      <c r="E24" s="212">
        <v>70</v>
      </c>
      <c r="F24" s="61">
        <f>E24/C24</f>
        <v>9.45945945945946E-2</v>
      </c>
      <c r="G24" s="83">
        <f>C24/E24</f>
        <v>10.571428571428571</v>
      </c>
      <c r="H24" s="216"/>
      <c r="I24" s="217"/>
      <c r="J24" s="82">
        <f>H24*F24</f>
        <v>0</v>
      </c>
      <c r="K24" s="113" t="e">
        <f>J24/I24</f>
        <v>#DIV/0!</v>
      </c>
      <c r="L24" s="58">
        <v>740</v>
      </c>
      <c r="M24" s="59">
        <v>188</v>
      </c>
      <c r="N24" s="60">
        <v>70</v>
      </c>
      <c r="O24" s="180">
        <f>C24-Q24</f>
        <v>0</v>
      </c>
      <c r="P24" s="60">
        <f>E24-S24</f>
        <v>0</v>
      </c>
      <c r="Q24" s="151">
        <f t="shared" ref="Q24:Q25" si="6">H24+L24</f>
        <v>740</v>
      </c>
      <c r="R24" s="65">
        <f t="shared" ref="R24:R25" si="7">M24+I24</f>
        <v>188</v>
      </c>
      <c r="S24" s="65">
        <f>Q24*F24</f>
        <v>70</v>
      </c>
      <c r="T24" s="65">
        <f>+IF(S24&gt;E24,E24,S24)</f>
        <v>70</v>
      </c>
      <c r="U24" s="85">
        <f>T24/R24</f>
        <v>0.37234042553191488</v>
      </c>
    </row>
    <row r="25" spans="1:21" ht="15.75" x14ac:dyDescent="0.25">
      <c r="A25" s="52" t="s">
        <v>55</v>
      </c>
      <c r="B25" s="51">
        <v>1706</v>
      </c>
      <c r="C25" s="62">
        <v>238</v>
      </c>
      <c r="D25" s="25" t="s">
        <v>41</v>
      </c>
      <c r="E25" s="212">
        <v>12</v>
      </c>
      <c r="F25" s="61">
        <f>E25/C25</f>
        <v>5.0420168067226892E-2</v>
      </c>
      <c r="G25" s="83">
        <f>C25/E25</f>
        <v>19.833333333333332</v>
      </c>
      <c r="H25" s="216"/>
      <c r="I25" s="217"/>
      <c r="J25" s="82">
        <f>H25*F25</f>
        <v>0</v>
      </c>
      <c r="K25" s="113" t="e">
        <f>J25/I25</f>
        <v>#DIV/0!</v>
      </c>
      <c r="L25" s="58">
        <v>238</v>
      </c>
      <c r="M25" s="59">
        <v>12</v>
      </c>
      <c r="N25" s="60">
        <v>12</v>
      </c>
      <c r="O25" s="180">
        <f>C25-Q25</f>
        <v>0</v>
      </c>
      <c r="P25" s="60">
        <f>E25-S25</f>
        <v>0</v>
      </c>
      <c r="Q25" s="151">
        <f t="shared" si="6"/>
        <v>238</v>
      </c>
      <c r="R25" s="65">
        <f t="shared" si="7"/>
        <v>12</v>
      </c>
      <c r="S25" s="65">
        <f>Q25*F25</f>
        <v>12</v>
      </c>
      <c r="T25" s="65">
        <f>+IF(S25&gt;E25,E25,S25)</f>
        <v>12</v>
      </c>
      <c r="U25" s="85">
        <f>T25/R25</f>
        <v>1</v>
      </c>
    </row>
    <row r="26" spans="1:21" ht="15.75" x14ac:dyDescent="0.25">
      <c r="A26" s="52"/>
      <c r="B26" s="51"/>
      <c r="C26" s="62"/>
      <c r="D26" s="25"/>
      <c r="E26" s="65"/>
      <c r="F26" s="61"/>
      <c r="G26" s="83"/>
      <c r="H26" s="175"/>
      <c r="I26" s="176"/>
      <c r="J26" s="82"/>
      <c r="K26" s="113"/>
      <c r="L26" s="58"/>
      <c r="M26" s="59"/>
      <c r="N26" s="60"/>
      <c r="O26" s="180"/>
      <c r="P26" s="60"/>
      <c r="Q26" s="151"/>
      <c r="R26" s="65"/>
      <c r="S26" s="65"/>
      <c r="T26" s="65"/>
      <c r="U26" s="85"/>
    </row>
    <row r="27" spans="1:21" ht="15.75" x14ac:dyDescent="0.25">
      <c r="A27" s="183" t="s">
        <v>52</v>
      </c>
      <c r="B27" s="51"/>
      <c r="C27" s="62"/>
      <c r="D27" s="25"/>
      <c r="E27" s="65"/>
      <c r="F27" s="61"/>
      <c r="G27" s="83"/>
      <c r="H27" s="175"/>
      <c r="I27" s="176"/>
      <c r="J27" s="82"/>
      <c r="K27" s="113"/>
      <c r="L27" s="58"/>
      <c r="M27" s="59"/>
      <c r="N27" s="60"/>
      <c r="O27" s="180"/>
      <c r="P27" s="60"/>
      <c r="Q27" s="151"/>
      <c r="R27" s="65"/>
      <c r="S27" s="65"/>
      <c r="T27" s="65"/>
      <c r="U27" s="85"/>
    </row>
    <row r="28" spans="1:21" ht="15.75" x14ac:dyDescent="0.25">
      <c r="A28" s="52" t="s">
        <v>49</v>
      </c>
      <c r="B28" s="51">
        <v>1705</v>
      </c>
      <c r="C28" s="62">
        <v>740</v>
      </c>
      <c r="D28" s="25" t="s">
        <v>41</v>
      </c>
      <c r="E28" s="212">
        <v>70</v>
      </c>
      <c r="F28" s="61">
        <f>E28/C28</f>
        <v>9.45945945945946E-2</v>
      </c>
      <c r="G28" s="83">
        <f>C28/E28</f>
        <v>10.571428571428571</v>
      </c>
      <c r="H28" s="216"/>
      <c r="I28" s="217"/>
      <c r="J28" s="82">
        <f>H28*F28</f>
        <v>0</v>
      </c>
      <c r="K28" s="113" t="e">
        <f>J28/I28</f>
        <v>#DIV/0!</v>
      </c>
      <c r="L28" s="58">
        <v>345</v>
      </c>
      <c r="M28" s="59">
        <v>90</v>
      </c>
      <c r="N28" s="60">
        <v>32.635135135135137</v>
      </c>
      <c r="O28" s="84">
        <f>C28-Q28</f>
        <v>395</v>
      </c>
      <c r="P28" s="60">
        <f>E28-S28</f>
        <v>37.364864864864863</v>
      </c>
      <c r="Q28" s="151">
        <f t="shared" ref="Q28:Q29" si="8">H28+L28</f>
        <v>345</v>
      </c>
      <c r="R28" s="65">
        <f t="shared" ref="R28:R29" si="9">M28+I28</f>
        <v>90</v>
      </c>
      <c r="S28" s="65">
        <f>Q28*F28</f>
        <v>32.635135135135137</v>
      </c>
      <c r="T28" s="65">
        <f>+IF(S28&gt;E28,E28,S28)</f>
        <v>32.635135135135137</v>
      </c>
      <c r="U28" s="85">
        <f>T28/R28</f>
        <v>0.36261261261261263</v>
      </c>
    </row>
    <row r="29" spans="1:21" ht="15.75" x14ac:dyDescent="0.25">
      <c r="A29" s="52" t="s">
        <v>55</v>
      </c>
      <c r="B29" s="51">
        <v>1706</v>
      </c>
      <c r="C29" s="62">
        <v>238</v>
      </c>
      <c r="D29" s="25" t="s">
        <v>41</v>
      </c>
      <c r="E29" s="212">
        <v>12</v>
      </c>
      <c r="F29" s="61">
        <f>E29/C29</f>
        <v>5.0420168067226892E-2</v>
      </c>
      <c r="G29" s="83">
        <f>C29/E29</f>
        <v>19.833333333333332</v>
      </c>
      <c r="H29" s="216"/>
      <c r="I29" s="217"/>
      <c r="J29" s="82">
        <f>H29*F29</f>
        <v>0</v>
      </c>
      <c r="K29" s="113" t="e">
        <f>J29/I29</f>
        <v>#DIV/0!</v>
      </c>
      <c r="L29" s="58">
        <v>0</v>
      </c>
      <c r="M29" s="59">
        <v>0</v>
      </c>
      <c r="N29" s="60">
        <v>0</v>
      </c>
      <c r="O29" s="84">
        <f>C29-Q29</f>
        <v>238</v>
      </c>
      <c r="P29" s="60">
        <f>E29-S29</f>
        <v>12</v>
      </c>
      <c r="Q29" s="151">
        <f t="shared" si="8"/>
        <v>0</v>
      </c>
      <c r="R29" s="65">
        <f t="shared" si="9"/>
        <v>0</v>
      </c>
      <c r="S29" s="65">
        <f>Q29*F29</f>
        <v>0</v>
      </c>
      <c r="T29" s="65">
        <f>+IF(S29&gt;E29,E29,S29)</f>
        <v>0</v>
      </c>
      <c r="U29" s="85" t="e">
        <f>T29/R29</f>
        <v>#DIV/0!</v>
      </c>
    </row>
    <row r="30" spans="1:21" ht="15.75" x14ac:dyDescent="0.25">
      <c r="A30" s="52"/>
      <c r="B30" s="51"/>
      <c r="C30" s="62"/>
      <c r="D30" s="25"/>
      <c r="E30" s="65"/>
      <c r="F30" s="61"/>
      <c r="G30" s="83"/>
      <c r="H30" s="175"/>
      <c r="I30" s="176"/>
      <c r="J30" s="82"/>
      <c r="K30" s="113"/>
      <c r="L30" s="58"/>
      <c r="M30" s="59"/>
      <c r="N30" s="60"/>
      <c r="O30" s="84"/>
      <c r="P30" s="60"/>
      <c r="Q30" s="151"/>
      <c r="R30" s="65"/>
      <c r="S30" s="65"/>
      <c r="T30" s="65"/>
      <c r="U30" s="85"/>
    </row>
    <row r="31" spans="1:21" ht="15.75" x14ac:dyDescent="0.25">
      <c r="A31" s="183" t="s">
        <v>56</v>
      </c>
      <c r="B31" s="51"/>
      <c r="C31" s="62"/>
      <c r="D31" s="25"/>
      <c r="E31" s="65"/>
      <c r="F31" s="61"/>
      <c r="G31" s="83"/>
      <c r="H31" s="175"/>
      <c r="I31" s="176"/>
      <c r="J31" s="82"/>
      <c r="K31" s="113"/>
      <c r="L31" s="58"/>
      <c r="M31" s="59"/>
      <c r="N31" s="60"/>
      <c r="O31" s="84"/>
      <c r="P31" s="60"/>
      <c r="Q31" s="151"/>
      <c r="R31" s="65"/>
      <c r="S31" s="65"/>
      <c r="T31" s="65"/>
      <c r="U31" s="85"/>
    </row>
    <row r="32" spans="1:21" ht="15.75" x14ac:dyDescent="0.25">
      <c r="A32" s="52" t="s">
        <v>49</v>
      </c>
      <c r="B32" s="51">
        <v>1705</v>
      </c>
      <c r="C32" s="62">
        <v>850</v>
      </c>
      <c r="D32" s="25" t="s">
        <v>41</v>
      </c>
      <c r="E32" s="212">
        <v>160</v>
      </c>
      <c r="F32" s="61">
        <f>E32/C32</f>
        <v>0.18823529411764706</v>
      </c>
      <c r="G32" s="83">
        <f>C32/E32</f>
        <v>5.3125</v>
      </c>
      <c r="H32" s="216"/>
      <c r="I32" s="217"/>
      <c r="J32" s="82">
        <f>H32*F32</f>
        <v>0</v>
      </c>
      <c r="K32" s="113" t="e">
        <f>J32/I32</f>
        <v>#DIV/0!</v>
      </c>
      <c r="L32" s="58">
        <v>832</v>
      </c>
      <c r="M32" s="59">
        <v>234.5</v>
      </c>
      <c r="N32" s="60">
        <v>156.61176470588236</v>
      </c>
      <c r="O32" s="84">
        <f>C32-Q32</f>
        <v>18</v>
      </c>
      <c r="P32" s="60">
        <f>E32-S32</f>
        <v>3.388235294117635</v>
      </c>
      <c r="Q32" s="151">
        <f t="shared" ref="Q32:Q33" si="10">H32+L32</f>
        <v>832</v>
      </c>
      <c r="R32" s="65">
        <f t="shared" ref="R32:R33" si="11">M32+I32</f>
        <v>234.5</v>
      </c>
      <c r="S32" s="65">
        <f>Q32*F32</f>
        <v>156.61176470588236</v>
      </c>
      <c r="T32" s="65">
        <f>+IF(S32&gt;E32,E32,S32)</f>
        <v>156.61176470588236</v>
      </c>
      <c r="U32" s="85">
        <f>T32/R32</f>
        <v>0.66785400727455169</v>
      </c>
    </row>
    <row r="33" spans="1:21" ht="15.75" x14ac:dyDescent="0.25">
      <c r="A33" s="52" t="s">
        <v>55</v>
      </c>
      <c r="B33" s="51">
        <v>1706</v>
      </c>
      <c r="C33" s="62">
        <v>26</v>
      </c>
      <c r="D33" s="25" t="s">
        <v>41</v>
      </c>
      <c r="E33" s="212">
        <v>4</v>
      </c>
      <c r="F33" s="61">
        <f>E33/C33</f>
        <v>0.15384615384615385</v>
      </c>
      <c r="G33" s="83">
        <f>C33/E33</f>
        <v>6.5</v>
      </c>
      <c r="H33" s="216"/>
      <c r="I33" s="217"/>
      <c r="J33" s="82">
        <f>H33*F33</f>
        <v>0</v>
      </c>
      <c r="K33" s="113" t="e">
        <f>J33/I33</f>
        <v>#DIV/0!</v>
      </c>
      <c r="L33" s="58">
        <v>0</v>
      </c>
      <c r="M33" s="59">
        <v>0</v>
      </c>
      <c r="N33" s="60">
        <v>0</v>
      </c>
      <c r="O33" s="84">
        <f>C33-Q33</f>
        <v>26</v>
      </c>
      <c r="P33" s="60">
        <f>E33-S33</f>
        <v>4</v>
      </c>
      <c r="Q33" s="151">
        <f t="shared" si="10"/>
        <v>0</v>
      </c>
      <c r="R33" s="65">
        <f t="shared" si="11"/>
        <v>0</v>
      </c>
      <c r="S33" s="65">
        <f>Q33*F33</f>
        <v>0</v>
      </c>
      <c r="T33" s="65">
        <f>+IF(S33&gt;E33,E33,S33)</f>
        <v>0</v>
      </c>
      <c r="U33" s="85" t="e">
        <f>T33/R33</f>
        <v>#DIV/0!</v>
      </c>
    </row>
    <row r="34" spans="1:21" ht="15.75" x14ac:dyDescent="0.25">
      <c r="A34" s="52"/>
      <c r="B34" s="51"/>
      <c r="C34" s="62"/>
      <c r="D34" s="25"/>
      <c r="E34" s="65"/>
      <c r="F34" s="61"/>
      <c r="G34" s="83"/>
      <c r="H34" s="175"/>
      <c r="I34" s="176"/>
      <c r="J34" s="82"/>
      <c r="K34" s="113"/>
      <c r="L34" s="58"/>
      <c r="M34" s="59"/>
      <c r="N34" s="60"/>
      <c r="O34" s="84"/>
      <c r="P34" s="60"/>
      <c r="Q34" s="151"/>
      <c r="R34" s="65"/>
      <c r="S34" s="65"/>
      <c r="T34" s="65"/>
      <c r="U34" s="85"/>
    </row>
    <row r="35" spans="1:21" ht="15.75" x14ac:dyDescent="0.25">
      <c r="A35" s="52"/>
      <c r="B35" s="51"/>
      <c r="C35" s="62"/>
      <c r="D35" s="25"/>
      <c r="E35" s="65"/>
      <c r="F35" s="61"/>
      <c r="G35" s="83"/>
      <c r="H35" s="175"/>
      <c r="I35" s="176"/>
      <c r="J35" s="82"/>
      <c r="K35" s="113"/>
      <c r="L35" s="58"/>
      <c r="M35" s="59"/>
      <c r="N35" s="60"/>
      <c r="O35" s="84"/>
      <c r="P35" s="60"/>
      <c r="Q35" s="151"/>
      <c r="R35" s="65"/>
      <c r="S35" s="65"/>
      <c r="T35" s="65"/>
      <c r="U35" s="85"/>
    </row>
    <row r="36" spans="1:21" ht="15.75" x14ac:dyDescent="0.25">
      <c r="A36" s="52"/>
      <c r="B36" s="114"/>
      <c r="C36" s="115"/>
      <c r="D36" s="116"/>
      <c r="E36" s="117"/>
      <c r="F36" s="118"/>
      <c r="G36" s="119"/>
      <c r="H36" s="178"/>
      <c r="I36" s="179"/>
      <c r="J36" s="120"/>
      <c r="K36" s="121"/>
      <c r="L36" s="135"/>
      <c r="M36" s="125"/>
      <c r="N36" s="123"/>
      <c r="O36" s="122"/>
      <c r="P36" s="123"/>
      <c r="Q36" s="152"/>
      <c r="R36" s="117"/>
      <c r="S36" s="117"/>
      <c r="T36" s="117"/>
      <c r="U36" s="124"/>
    </row>
    <row r="37" spans="1:21" ht="15.75" x14ac:dyDescent="0.25">
      <c r="A37" s="52"/>
      <c r="B37" s="114"/>
      <c r="C37" s="115"/>
      <c r="D37" s="116"/>
      <c r="E37" s="117"/>
      <c r="F37" s="118"/>
      <c r="G37" s="119"/>
      <c r="H37" s="178"/>
      <c r="I37" s="179"/>
      <c r="J37" s="120"/>
      <c r="K37" s="121"/>
      <c r="L37" s="135"/>
      <c r="M37" s="125"/>
      <c r="N37" s="123"/>
      <c r="O37" s="122"/>
      <c r="P37" s="123"/>
      <c r="Q37" s="152"/>
      <c r="R37" s="117"/>
      <c r="S37" s="117"/>
      <c r="T37" s="117"/>
      <c r="U37" s="124"/>
    </row>
    <row r="38" spans="1:21" ht="15.75" x14ac:dyDescent="0.25">
      <c r="A38" s="52"/>
      <c r="B38" s="114"/>
      <c r="C38" s="115"/>
      <c r="D38" s="116"/>
      <c r="E38" s="117"/>
      <c r="F38" s="118"/>
      <c r="G38" s="119"/>
      <c r="H38" s="178"/>
      <c r="I38" s="179"/>
      <c r="J38" s="120"/>
      <c r="K38" s="121"/>
      <c r="L38" s="135"/>
      <c r="M38" s="125"/>
      <c r="N38" s="123"/>
      <c r="O38" s="122"/>
      <c r="P38" s="123"/>
      <c r="Q38" s="152"/>
      <c r="R38" s="117"/>
      <c r="S38" s="117"/>
      <c r="T38" s="117"/>
      <c r="U38" s="124"/>
    </row>
    <row r="39" spans="1:21" ht="16.5" thickBot="1" x14ac:dyDescent="0.3">
      <c r="B39" s="114"/>
      <c r="C39" s="115"/>
      <c r="D39" s="116"/>
      <c r="E39" s="117"/>
      <c r="F39" s="118"/>
      <c r="G39" s="119"/>
      <c r="H39" s="178"/>
      <c r="I39" s="179"/>
      <c r="J39" s="120"/>
      <c r="K39" s="121"/>
      <c r="L39" s="135"/>
      <c r="M39" s="125"/>
      <c r="N39" s="123"/>
      <c r="O39" s="122"/>
      <c r="P39" s="123"/>
      <c r="Q39" s="152"/>
      <c r="R39" s="117"/>
      <c r="S39" s="117"/>
      <c r="T39" s="117"/>
      <c r="U39" s="124"/>
    </row>
    <row r="40" spans="1:21" ht="16.5" thickBot="1" x14ac:dyDescent="0.3">
      <c r="A40" s="17" t="s">
        <v>43</v>
      </c>
      <c r="B40" s="138"/>
      <c r="C40" s="1">
        <f>SUM(C11:C35)</f>
        <v>5682</v>
      </c>
      <c r="D40" s="139"/>
      <c r="E40" s="143">
        <f>SUM(E11:E35)</f>
        <v>588</v>
      </c>
      <c r="F40" s="2">
        <f>E40/C40</f>
        <v>0.10348468848996832</v>
      </c>
      <c r="G40" s="3"/>
      <c r="H40" s="145">
        <f>SUM(H11:H35)</f>
        <v>0</v>
      </c>
      <c r="I40" s="142">
        <f>SUM(I11:I35)</f>
        <v>0</v>
      </c>
      <c r="J40" s="2">
        <f>SUM(J11:J35)</f>
        <v>0</v>
      </c>
      <c r="K40" s="4" t="e">
        <f>J40/I40</f>
        <v>#DIV/0!</v>
      </c>
      <c r="L40" s="5">
        <v>5005</v>
      </c>
      <c r="M40" s="6">
        <v>1114.5</v>
      </c>
      <c r="N40" s="7">
        <v>531.24689984101747</v>
      </c>
      <c r="O40" s="8">
        <f>SUM(O10:O39)</f>
        <v>677</v>
      </c>
      <c r="P40" s="9">
        <f>SUM(P11:P35)</f>
        <v>56.753100158982498</v>
      </c>
      <c r="Q40" s="153">
        <f>SUM(Q11:Q35)</f>
        <v>5005</v>
      </c>
      <c r="R40" s="10">
        <f>SUM(R11:R35)</f>
        <v>1114.5</v>
      </c>
      <c r="S40" s="2">
        <f>SUM(S11:S35)</f>
        <v>531.24689984101747</v>
      </c>
      <c r="T40" s="143">
        <f>SUM(T11:T35)</f>
        <v>531.24689984101747</v>
      </c>
      <c r="U40" s="11">
        <f>T40/R40</f>
        <v>0.47666837132437639</v>
      </c>
    </row>
    <row r="41" spans="1:21" x14ac:dyDescent="0.2">
      <c r="B41" s="29"/>
      <c r="C41" s="29"/>
      <c r="D41" s="29"/>
      <c r="E41" s="30"/>
      <c r="F41" s="29"/>
      <c r="G41" s="29"/>
      <c r="H41" s="29"/>
      <c r="I41" s="33"/>
      <c r="J41" s="30"/>
      <c r="K41" s="31"/>
      <c r="O41" s="30"/>
      <c r="P41" s="45"/>
      <c r="Q41" s="30"/>
      <c r="R41" s="32"/>
    </row>
    <row r="42" spans="1:21" x14ac:dyDescent="0.2">
      <c r="A42" s="16" t="s">
        <v>40</v>
      </c>
      <c r="B42" s="29"/>
      <c r="C42" s="29"/>
      <c r="D42" s="29"/>
      <c r="E42" s="40" t="s">
        <v>30</v>
      </c>
      <c r="F42" s="29"/>
      <c r="G42" s="29"/>
      <c r="I42" s="181">
        <f>'BCCH (8)'!I43</f>
        <v>-83</v>
      </c>
      <c r="J42" s="30"/>
      <c r="K42" s="31"/>
      <c r="L42" s="29"/>
      <c r="M42" s="29"/>
      <c r="N42" s="30"/>
      <c r="O42" s="30"/>
      <c r="P42" s="45"/>
      <c r="Q42" s="30"/>
      <c r="R42" s="32"/>
    </row>
    <row r="43" spans="1:21" ht="15.75" x14ac:dyDescent="0.25">
      <c r="A43" s="16" t="s">
        <v>35</v>
      </c>
      <c r="B43" s="29"/>
      <c r="C43" s="29"/>
      <c r="D43" s="29"/>
      <c r="E43" s="41"/>
      <c r="F43" s="29"/>
      <c r="G43" s="29"/>
      <c r="I43" s="81">
        <f>I42-I40</f>
        <v>-83</v>
      </c>
      <c r="J43" s="226"/>
      <c r="K43" s="49"/>
      <c r="L43" s="50"/>
      <c r="M43" s="50"/>
      <c r="N43" s="226"/>
      <c r="O43" s="226"/>
      <c r="P43" s="45"/>
      <c r="Q43" s="30"/>
      <c r="R43" s="32"/>
    </row>
    <row r="44" spans="1:21" x14ac:dyDescent="0.2">
      <c r="B44" s="29"/>
      <c r="C44" s="29"/>
      <c r="D44" s="29"/>
      <c r="E44" s="41"/>
      <c r="F44" s="29"/>
      <c r="G44" s="29"/>
      <c r="H44" s="29"/>
      <c r="I44" s="29"/>
      <c r="J44" s="30"/>
      <c r="K44" s="31"/>
      <c r="N44" s="30"/>
      <c r="O44" s="30"/>
      <c r="P44" s="45"/>
    </row>
    <row r="45" spans="1:21" ht="16.5" thickBot="1" x14ac:dyDescent="0.3">
      <c r="E45" s="42"/>
      <c r="I45" s="17"/>
      <c r="J45" s="17"/>
      <c r="K45" s="17"/>
      <c r="L45" s="17"/>
      <c r="M45" s="17"/>
    </row>
    <row r="46" spans="1:21" ht="16.5" thickBot="1" x14ac:dyDescent="0.3">
      <c r="B46" s="48"/>
      <c r="L46" s="55"/>
      <c r="M46" s="56"/>
      <c r="Q46" s="53"/>
      <c r="R46" s="54"/>
    </row>
    <row r="50" spans="12:20" x14ac:dyDescent="0.2">
      <c r="T50" s="57"/>
    </row>
    <row r="52" spans="12:20" x14ac:dyDescent="0.2">
      <c r="L52" s="29"/>
      <c r="M52" s="29"/>
    </row>
    <row r="53" spans="12:20" x14ac:dyDescent="0.2">
      <c r="Q53" s="30"/>
      <c r="R53" s="32"/>
    </row>
    <row r="65" spans="1:12" x14ac:dyDescent="0.2">
      <c r="I65" s="16">
        <v>788</v>
      </c>
    </row>
    <row r="66" spans="1:12" x14ac:dyDescent="0.2">
      <c r="A66" s="71" t="s">
        <v>36</v>
      </c>
      <c r="B66" s="15"/>
      <c r="C66" s="72">
        <v>1090</v>
      </c>
      <c r="D66" s="15"/>
      <c r="E66" s="72">
        <v>2970</v>
      </c>
      <c r="F66" s="15"/>
      <c r="G66" s="71">
        <v>2.72</v>
      </c>
      <c r="H66" s="15"/>
      <c r="I66" s="72">
        <v>2429</v>
      </c>
      <c r="J66" s="73">
        <f>E66-I66</f>
        <v>541</v>
      </c>
      <c r="K66" s="16">
        <f>J66/G66</f>
        <v>198.89705882352939</v>
      </c>
    </row>
    <row r="67" spans="1:12" x14ac:dyDescent="0.2">
      <c r="A67" s="71" t="s">
        <v>37</v>
      </c>
      <c r="B67" s="15"/>
      <c r="C67" s="72">
        <v>1090</v>
      </c>
      <c r="D67" s="15"/>
      <c r="E67" s="72">
        <v>2970</v>
      </c>
      <c r="F67" s="15"/>
      <c r="G67" s="71">
        <v>2.72</v>
      </c>
      <c r="H67" s="15"/>
      <c r="I67" s="71">
        <v>482</v>
      </c>
      <c r="J67" s="73">
        <f t="shared" ref="J67:J72" si="12">E67-I67</f>
        <v>2488</v>
      </c>
      <c r="K67" s="16">
        <f>J67/G67</f>
        <v>914.7058823529411</v>
      </c>
    </row>
    <row r="68" spans="1:12" x14ac:dyDescent="0.2">
      <c r="A68" s="71" t="s">
        <v>38</v>
      </c>
      <c r="B68" s="15"/>
      <c r="C68" s="72">
        <v>1090</v>
      </c>
      <c r="D68" s="15"/>
      <c r="E68" s="72">
        <v>2970</v>
      </c>
      <c r="F68" s="15"/>
      <c r="G68" s="71">
        <v>2.72</v>
      </c>
      <c r="H68" s="15"/>
      <c r="I68" s="71">
        <v>192</v>
      </c>
      <c r="J68" s="73">
        <f t="shared" si="12"/>
        <v>2778</v>
      </c>
      <c r="K68" s="16">
        <f>J68/G68</f>
        <v>1021.3235294117646</v>
      </c>
    </row>
    <row r="69" spans="1:12" x14ac:dyDescent="0.2">
      <c r="J69" s="73">
        <f t="shared" si="12"/>
        <v>0</v>
      </c>
    </row>
    <row r="70" spans="1:12" x14ac:dyDescent="0.2">
      <c r="H70" s="16">
        <v>27</v>
      </c>
      <c r="I70" s="16">
        <v>5</v>
      </c>
      <c r="J70" s="73">
        <f>H70*I70</f>
        <v>135</v>
      </c>
      <c r="K70" s="16">
        <v>5</v>
      </c>
      <c r="L70" s="16">
        <f>J70*K70</f>
        <v>675</v>
      </c>
    </row>
    <row r="71" spans="1:12" x14ac:dyDescent="0.2">
      <c r="J71" s="73">
        <f t="shared" si="12"/>
        <v>0</v>
      </c>
    </row>
    <row r="72" spans="1:12" x14ac:dyDescent="0.2">
      <c r="J72" s="73">
        <f t="shared" si="12"/>
        <v>0</v>
      </c>
    </row>
  </sheetData>
  <sheetProtection algorithmName="SHA-512" hashValue="mI4mH13lcmTeNzzoMZRk9/oWx4PwGbPmhicPXuoySUmTAP8x0dSpOzvo9okaVZplXKT4sgeoYsFCqyRzPy1hdw==" saltValue="OmKbVnH6apvJqXUKc8VZXQ==" spinCount="100000" sheet="1" objects="1" scenarios="1"/>
  <mergeCells count="1">
    <mergeCell ref="N1:P1"/>
  </mergeCells>
  <conditionalFormatting sqref="S11:T12">
    <cfRule type="cellIs" priority="18" stopIfTrue="1" operator="lessThanOrEqual">
      <formula>#REF!</formula>
    </cfRule>
  </conditionalFormatting>
  <conditionalFormatting sqref="S13:T13">
    <cfRule type="cellIs" priority="17" stopIfTrue="1" operator="lessThanOrEqual">
      <formula>#REF!</formula>
    </cfRule>
  </conditionalFormatting>
  <conditionalFormatting sqref="S23:T23 S19:T19">
    <cfRule type="cellIs" priority="15" stopIfTrue="1" operator="lessThanOrEqual">
      <formula>#REF!</formula>
    </cfRule>
  </conditionalFormatting>
  <conditionalFormatting sqref="S39:T39">
    <cfRule type="cellIs" priority="16" stopIfTrue="1" operator="lessThanOrEqual">
      <formula>#REF!</formula>
    </cfRule>
  </conditionalFormatting>
  <conditionalFormatting sqref="S15:T15">
    <cfRule type="cellIs" priority="12" stopIfTrue="1" operator="lessThanOrEqual">
      <formula>#REF!</formula>
    </cfRule>
  </conditionalFormatting>
  <conditionalFormatting sqref="S14:T14">
    <cfRule type="cellIs" priority="13" stopIfTrue="1" operator="lessThanOrEqual">
      <formula>#REF!</formula>
    </cfRule>
  </conditionalFormatting>
  <conditionalFormatting sqref="S34:T34">
    <cfRule type="cellIs" priority="14" stopIfTrue="1" operator="lessThanOrEqual">
      <formula>#REF!</formula>
    </cfRule>
  </conditionalFormatting>
  <conditionalFormatting sqref="S35:T38">
    <cfRule type="cellIs" priority="11" stopIfTrue="1" operator="lessThanOrEqual">
      <formula>#REF!</formula>
    </cfRule>
  </conditionalFormatting>
  <conditionalFormatting sqref="S16:T16">
    <cfRule type="cellIs" priority="10" stopIfTrue="1" operator="lessThanOrEqual">
      <formula>#REF!</formula>
    </cfRule>
  </conditionalFormatting>
  <conditionalFormatting sqref="S17:T18">
    <cfRule type="cellIs" priority="9" stopIfTrue="1" operator="lessThanOrEqual">
      <formula>#REF!</formula>
    </cfRule>
  </conditionalFormatting>
  <conditionalFormatting sqref="S20:T20">
    <cfRule type="cellIs" priority="8" stopIfTrue="1" operator="lessThanOrEqual">
      <formula>#REF!</formula>
    </cfRule>
  </conditionalFormatting>
  <conditionalFormatting sqref="S21:T22">
    <cfRule type="cellIs" priority="7" stopIfTrue="1" operator="lessThanOrEqual">
      <formula>#REF!</formula>
    </cfRule>
  </conditionalFormatting>
  <conditionalFormatting sqref="S24:T24">
    <cfRule type="cellIs" priority="6" stopIfTrue="1" operator="lessThanOrEqual">
      <formula>#REF!</formula>
    </cfRule>
  </conditionalFormatting>
  <conditionalFormatting sqref="S25:T27">
    <cfRule type="cellIs" priority="5" stopIfTrue="1" operator="lessThanOrEqual">
      <formula>#REF!</formula>
    </cfRule>
  </conditionalFormatting>
  <conditionalFormatting sqref="S28:T28">
    <cfRule type="cellIs" priority="4" stopIfTrue="1" operator="lessThanOrEqual">
      <formula>#REF!</formula>
    </cfRule>
  </conditionalFormatting>
  <conditionalFormatting sqref="S29:T31">
    <cfRule type="cellIs" priority="3" stopIfTrue="1" operator="lessThanOrEqual">
      <formula>#REF!</formula>
    </cfRule>
  </conditionalFormatting>
  <conditionalFormatting sqref="S32:T32">
    <cfRule type="cellIs" priority="2" stopIfTrue="1" operator="lessThanOrEqual">
      <formula>#REF!</formula>
    </cfRule>
  </conditionalFormatting>
  <conditionalFormatting sqref="S33:T33">
    <cfRule type="cellIs" priority="1" stopIfTrue="1" operator="lessThanOrEqual">
      <formula>#REF!</formula>
    </cfRule>
  </conditionalFormatting>
  <pageMargins left="0.25" right="0.25" top="1" bottom="0.25" header="0.3" footer="0.3"/>
  <pageSetup paperSize="5" scale="69" orientation="landscape" r:id="rId1"/>
  <headerFooter alignWithMargins="0">
    <oddFooter>&amp;L&amp;B Confidential&amp;B&amp;C&amp;D&amp;RPage &amp;P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56983-8179-4CC4-A9B4-422A8036F9B0}">
  <sheetPr>
    <pageSetUpPr fitToPage="1"/>
  </sheetPr>
  <dimension ref="A1:U72"/>
  <sheetViews>
    <sheetView zoomScale="75" zoomScaleNormal="75" workbookViewId="0">
      <selection activeCell="G45" sqref="G45"/>
    </sheetView>
  </sheetViews>
  <sheetFormatPr defaultColWidth="9.140625" defaultRowHeight="15" x14ac:dyDescent="0.2"/>
  <cols>
    <col min="1" max="1" width="50.140625" style="16" customWidth="1"/>
    <col min="2" max="2" width="8.42578125" style="16" customWidth="1"/>
    <col min="3" max="3" width="9.85546875" style="16" customWidth="1"/>
    <col min="4" max="4" width="3.85546875" style="16" customWidth="1"/>
    <col min="5" max="5" width="11.5703125" style="16" customWidth="1"/>
    <col min="6" max="6" width="11.140625" style="16" customWidth="1"/>
    <col min="7" max="7" width="12.42578125" style="16" customWidth="1"/>
    <col min="8" max="8" width="11.28515625" style="16" customWidth="1"/>
    <col min="9" max="9" width="13.140625" style="16" customWidth="1"/>
    <col min="10" max="10" width="11.140625" style="16" customWidth="1"/>
    <col min="11" max="11" width="11.85546875" style="16" bestFit="1" customWidth="1"/>
    <col min="12" max="12" width="12.42578125" style="16" customWidth="1"/>
    <col min="13" max="13" width="12" style="16" customWidth="1"/>
    <col min="14" max="14" width="11.5703125" style="16" customWidth="1"/>
    <col min="15" max="15" width="11.42578125" style="16" customWidth="1"/>
    <col min="16" max="16" width="12" style="43" customWidth="1"/>
    <col min="17" max="17" width="11.42578125" style="16" customWidth="1"/>
    <col min="18" max="18" width="12.42578125" style="16" customWidth="1"/>
    <col min="19" max="19" width="13.28515625" style="16" hidden="1" customWidth="1"/>
    <col min="20" max="20" width="13.28515625" style="16" customWidth="1"/>
    <col min="21" max="21" width="12.42578125" style="16" customWidth="1"/>
    <col min="22" max="16384" width="9.140625" style="16"/>
  </cols>
  <sheetData>
    <row r="1" spans="1:21" ht="15.75" thickBot="1" x14ac:dyDescent="0.25">
      <c r="A1" s="16" t="s">
        <v>100</v>
      </c>
      <c r="N1" s="239">
        <v>44178</v>
      </c>
      <c r="O1" s="240"/>
      <c r="P1" s="240"/>
    </row>
    <row r="2" spans="1:21" x14ac:dyDescent="0.2">
      <c r="A2" s="16" t="s">
        <v>30</v>
      </c>
      <c r="N2" s="34"/>
      <c r="O2" s="35"/>
      <c r="P2" s="46"/>
    </row>
    <row r="3" spans="1:21" ht="15.75" x14ac:dyDescent="0.25">
      <c r="A3" s="17" t="s">
        <v>99</v>
      </c>
    </row>
    <row r="4" spans="1:21" ht="16.5" thickBot="1" x14ac:dyDescent="0.3">
      <c r="A4" s="17" t="s">
        <v>30</v>
      </c>
    </row>
    <row r="5" spans="1:21" s="17" customFormat="1" ht="18" customHeight="1" thickBot="1" x14ac:dyDescent="0.3">
      <c r="A5" s="17" t="s">
        <v>30</v>
      </c>
      <c r="B5" s="88"/>
      <c r="C5" s="89" t="s">
        <v>27</v>
      </c>
      <c r="D5" s="89"/>
      <c r="E5" s="89"/>
      <c r="F5" s="89"/>
      <c r="G5" s="89"/>
      <c r="H5" s="88" t="s">
        <v>112</v>
      </c>
      <c r="I5" s="89"/>
      <c r="J5" s="89"/>
      <c r="K5" s="89"/>
      <c r="L5" s="88" t="s">
        <v>28</v>
      </c>
      <c r="M5" s="89"/>
      <c r="N5" s="90"/>
      <c r="O5" s="88" t="s">
        <v>29</v>
      </c>
      <c r="P5" s="107"/>
      <c r="Q5" s="89"/>
      <c r="R5" s="89"/>
      <c r="S5" s="89"/>
      <c r="T5" s="89"/>
      <c r="U5" s="90"/>
    </row>
    <row r="6" spans="1:21" ht="15.75" x14ac:dyDescent="0.25">
      <c r="A6" s="17"/>
      <c r="B6" s="95" t="s">
        <v>1</v>
      </c>
      <c r="C6" s="93" t="s">
        <v>2</v>
      </c>
      <c r="D6" s="94"/>
      <c r="E6" s="92" t="s">
        <v>4</v>
      </c>
      <c r="F6" s="93" t="s">
        <v>5</v>
      </c>
      <c r="G6" s="93" t="s">
        <v>6</v>
      </c>
      <c r="H6" s="95" t="s">
        <v>2</v>
      </c>
      <c r="I6" s="100" t="s">
        <v>4</v>
      </c>
      <c r="J6" s="92" t="s">
        <v>4</v>
      </c>
      <c r="K6" s="93" t="s">
        <v>11</v>
      </c>
      <c r="L6" s="95" t="s">
        <v>14</v>
      </c>
      <c r="M6" s="100" t="s">
        <v>14</v>
      </c>
      <c r="N6" s="96" t="s">
        <v>14</v>
      </c>
      <c r="O6" s="128" t="s">
        <v>2</v>
      </c>
      <c r="P6" s="129" t="s">
        <v>21</v>
      </c>
      <c r="Q6" s="94" t="s">
        <v>2</v>
      </c>
      <c r="R6" s="161" t="s">
        <v>4</v>
      </c>
      <c r="S6" s="166" t="s">
        <v>44</v>
      </c>
      <c r="T6" s="163" t="s">
        <v>19</v>
      </c>
      <c r="U6" s="109" t="s">
        <v>11</v>
      </c>
    </row>
    <row r="7" spans="1:21" ht="15.75" x14ac:dyDescent="0.25">
      <c r="B7" s="91" t="s">
        <v>0</v>
      </c>
      <c r="C7" s="18" t="s">
        <v>3</v>
      </c>
      <c r="D7" s="19"/>
      <c r="E7" s="87" t="s">
        <v>3</v>
      </c>
      <c r="F7" s="18" t="s">
        <v>6</v>
      </c>
      <c r="G7" s="93" t="s">
        <v>24</v>
      </c>
      <c r="H7" s="95" t="s">
        <v>110</v>
      </c>
      <c r="I7" s="99" t="s">
        <v>8</v>
      </c>
      <c r="J7" s="87" t="s">
        <v>9</v>
      </c>
      <c r="K7" s="18" t="s">
        <v>10</v>
      </c>
      <c r="L7" s="95" t="s">
        <v>2</v>
      </c>
      <c r="M7" s="100" t="s">
        <v>4</v>
      </c>
      <c r="N7" s="96" t="s">
        <v>4</v>
      </c>
      <c r="O7" s="108" t="s">
        <v>20</v>
      </c>
      <c r="P7" s="130" t="s">
        <v>22</v>
      </c>
      <c r="Q7" s="94" t="s">
        <v>12</v>
      </c>
      <c r="R7" s="161" t="s">
        <v>18</v>
      </c>
      <c r="S7" s="166" t="s">
        <v>4</v>
      </c>
      <c r="T7" s="163" t="s">
        <v>23</v>
      </c>
      <c r="U7" s="110" t="s">
        <v>42</v>
      </c>
    </row>
    <row r="8" spans="1:21" ht="15.75" x14ac:dyDescent="0.25">
      <c r="B8" s="91"/>
      <c r="C8" s="87"/>
      <c r="D8" s="87"/>
      <c r="E8" s="87"/>
      <c r="F8" s="18"/>
      <c r="G8" s="93" t="s">
        <v>25</v>
      </c>
      <c r="H8" s="91" t="s">
        <v>111</v>
      </c>
      <c r="I8" s="98"/>
      <c r="J8" s="87"/>
      <c r="K8" s="105"/>
      <c r="L8" s="91"/>
      <c r="M8" s="99" t="s">
        <v>17</v>
      </c>
      <c r="N8" s="97" t="s">
        <v>16</v>
      </c>
      <c r="O8" s="106"/>
      <c r="P8" s="131" t="s">
        <v>20</v>
      </c>
      <c r="Q8" s="102"/>
      <c r="R8" s="162" t="s">
        <v>15</v>
      </c>
      <c r="S8" s="165" t="s">
        <v>9</v>
      </c>
      <c r="T8" s="164" t="s">
        <v>15</v>
      </c>
      <c r="U8" s="104"/>
    </row>
    <row r="9" spans="1:21" x14ac:dyDescent="0.2">
      <c r="B9" s="22"/>
      <c r="C9" s="20" t="s">
        <v>30</v>
      </c>
      <c r="D9" s="20"/>
      <c r="E9" s="20"/>
      <c r="F9" s="21"/>
      <c r="G9" s="97" t="s">
        <v>26</v>
      </c>
      <c r="H9" s="198"/>
      <c r="I9" s="159"/>
      <c r="J9" s="20"/>
      <c r="K9" s="111"/>
      <c r="L9" s="22"/>
      <c r="M9" s="87"/>
      <c r="N9" s="97"/>
      <c r="O9" s="106"/>
      <c r="P9" s="101"/>
      <c r="Q9" s="167"/>
      <c r="R9" s="168"/>
      <c r="S9" s="169"/>
      <c r="T9" s="170"/>
      <c r="U9" s="23"/>
    </row>
    <row r="10" spans="1:21" ht="15.75" x14ac:dyDescent="0.25">
      <c r="A10" s="17" t="s">
        <v>85</v>
      </c>
      <c r="B10" s="114"/>
      <c r="C10" s="116"/>
      <c r="D10" s="116"/>
      <c r="E10" s="132"/>
      <c r="F10" s="133"/>
      <c r="G10" s="202"/>
      <c r="H10" s="199"/>
      <c r="I10" s="194"/>
      <c r="J10" s="78"/>
      <c r="K10" s="112"/>
      <c r="L10" s="67"/>
      <c r="M10" s="59"/>
      <c r="N10" s="74"/>
      <c r="O10" s="77"/>
      <c r="P10" s="75"/>
      <c r="Q10" s="151"/>
      <c r="R10" s="65"/>
      <c r="S10" s="65"/>
      <c r="T10" s="65"/>
      <c r="U10" s="76"/>
    </row>
    <row r="11" spans="1:21" ht="15.75" x14ac:dyDescent="0.25">
      <c r="A11" s="197" t="s">
        <v>84</v>
      </c>
      <c r="B11" s="51">
        <v>1707</v>
      </c>
      <c r="C11" s="62">
        <v>659</v>
      </c>
      <c r="D11" s="25" t="s">
        <v>41</v>
      </c>
      <c r="E11" s="212">
        <v>74</v>
      </c>
      <c r="F11" s="61">
        <f>E11/C11</f>
        <v>0.11229135053110774</v>
      </c>
      <c r="G11" s="203">
        <f>C11/E11</f>
        <v>8.9054054054054053</v>
      </c>
      <c r="H11" s="220">
        <v>156</v>
      </c>
      <c r="I11" s="217">
        <v>29</v>
      </c>
      <c r="J11" s="82">
        <f>H11*F11</f>
        <v>17.517450682852807</v>
      </c>
      <c r="K11" s="193">
        <f>J11/I11</f>
        <v>0.6040500235466485</v>
      </c>
      <c r="L11" s="58">
        <v>292</v>
      </c>
      <c r="M11" s="59">
        <v>97</v>
      </c>
      <c r="N11" s="60">
        <v>32.789074355083457</v>
      </c>
      <c r="O11" s="84">
        <f>C11-Q11</f>
        <v>211</v>
      </c>
      <c r="P11" s="60">
        <f>E11-S11</f>
        <v>23.693474962063732</v>
      </c>
      <c r="Q11" s="64">
        <f t="shared" ref="Q11:Q12" si="0">H11+L11</f>
        <v>448</v>
      </c>
      <c r="R11" s="65">
        <f t="shared" ref="R11:R12" si="1">M11+I11</f>
        <v>126</v>
      </c>
      <c r="S11" s="65">
        <f>Q11*F11</f>
        <v>50.306525037936268</v>
      </c>
      <c r="T11" s="65">
        <f>+IF(S11&gt;E11,E11,S11)</f>
        <v>50.306525037936268</v>
      </c>
      <c r="U11" s="85">
        <f>T11/R11</f>
        <v>0.39925813522171644</v>
      </c>
    </row>
    <row r="12" spans="1:21" ht="15.75" x14ac:dyDescent="0.25">
      <c r="A12" s="52" t="s">
        <v>108</v>
      </c>
      <c r="B12" s="51">
        <v>1706</v>
      </c>
      <c r="C12" s="195">
        <v>4</v>
      </c>
      <c r="D12" s="25" t="s">
        <v>41</v>
      </c>
      <c r="E12" s="213">
        <v>4</v>
      </c>
      <c r="F12" s="196">
        <f>E12/C12</f>
        <v>1</v>
      </c>
      <c r="G12" s="204">
        <f>C12/E12</f>
        <v>1</v>
      </c>
      <c r="H12" s="218"/>
      <c r="I12" s="219"/>
      <c r="J12" s="82">
        <f>H12*F12</f>
        <v>0</v>
      </c>
      <c r="K12" s="113" t="e">
        <f>J12/I12</f>
        <v>#DIV/0!</v>
      </c>
      <c r="L12" s="58">
        <v>0</v>
      </c>
      <c r="M12" s="59">
        <v>0</v>
      </c>
      <c r="N12" s="60">
        <v>0</v>
      </c>
      <c r="O12" s="84">
        <f>C12-Q12</f>
        <v>4</v>
      </c>
      <c r="P12" s="60">
        <f>E12-S12</f>
        <v>4</v>
      </c>
      <c r="Q12" s="151">
        <f t="shared" si="0"/>
        <v>0</v>
      </c>
      <c r="R12" s="65">
        <f t="shared" si="1"/>
        <v>0</v>
      </c>
      <c r="S12" s="65">
        <f>Q12*F12</f>
        <v>0</v>
      </c>
      <c r="T12" s="65">
        <f>+IF(S12&gt;E12,E12,S12)</f>
        <v>0</v>
      </c>
      <c r="U12" s="85" t="e">
        <f>T12/R12</f>
        <v>#DIV/0!</v>
      </c>
    </row>
    <row r="13" spans="1:21" ht="15.75" x14ac:dyDescent="0.25">
      <c r="A13" s="183" t="s">
        <v>86</v>
      </c>
      <c r="B13" s="51"/>
      <c r="C13" s="62"/>
      <c r="D13" s="25"/>
      <c r="E13" s="65"/>
      <c r="F13" s="61"/>
      <c r="G13" s="203"/>
      <c r="H13" s="200"/>
      <c r="I13" s="176"/>
      <c r="J13" s="82"/>
      <c r="K13" s="113"/>
      <c r="L13" s="58"/>
      <c r="M13" s="59"/>
      <c r="N13" s="60"/>
      <c r="O13" s="84"/>
      <c r="P13" s="60"/>
      <c r="Q13" s="151"/>
      <c r="R13" s="65"/>
      <c r="S13" s="65"/>
      <c r="T13" s="65"/>
      <c r="U13" s="85"/>
    </row>
    <row r="14" spans="1:21" ht="15.75" x14ac:dyDescent="0.25">
      <c r="A14" s="52" t="s">
        <v>84</v>
      </c>
      <c r="B14" s="51">
        <v>1707</v>
      </c>
      <c r="C14" s="62">
        <v>92</v>
      </c>
      <c r="D14" s="25" t="s">
        <v>41</v>
      </c>
      <c r="E14" s="212">
        <v>18</v>
      </c>
      <c r="F14" s="61">
        <f>E14/C14</f>
        <v>0.19565217391304349</v>
      </c>
      <c r="G14" s="203">
        <f>C14/E14</f>
        <v>5.1111111111111107</v>
      </c>
      <c r="H14" s="220"/>
      <c r="I14" s="217"/>
      <c r="J14" s="82">
        <f>H14*F14</f>
        <v>0</v>
      </c>
      <c r="K14" s="113" t="e">
        <f>J14/I14</f>
        <v>#DIV/0!</v>
      </c>
      <c r="L14" s="58">
        <v>0</v>
      </c>
      <c r="M14" s="59">
        <v>0</v>
      </c>
      <c r="N14" s="60">
        <v>0</v>
      </c>
      <c r="O14" s="84">
        <f>C14-Q14</f>
        <v>92</v>
      </c>
      <c r="P14" s="60">
        <f>E14-S14</f>
        <v>18</v>
      </c>
      <c r="Q14" s="151">
        <f t="shared" ref="Q14:Q15" si="2">H14+L14</f>
        <v>0</v>
      </c>
      <c r="R14" s="65">
        <f t="shared" ref="R14:R15" si="3">M14+I14</f>
        <v>0</v>
      </c>
      <c r="S14" s="65">
        <f>Q14*F14</f>
        <v>0</v>
      </c>
      <c r="T14" s="65">
        <f>+IF(S14&gt;E14,E14,S14)</f>
        <v>0</v>
      </c>
      <c r="U14" s="85" t="e">
        <f>T14/R14</f>
        <v>#DIV/0!</v>
      </c>
    </row>
    <row r="15" spans="1:21" ht="15.75" x14ac:dyDescent="0.25">
      <c r="A15" s="52" t="s">
        <v>108</v>
      </c>
      <c r="B15" s="51">
        <v>1706</v>
      </c>
      <c r="C15" s="62">
        <v>100</v>
      </c>
      <c r="D15" s="25" t="s">
        <v>41</v>
      </c>
      <c r="E15" s="212">
        <v>4</v>
      </c>
      <c r="F15" s="61">
        <f>E15/C15</f>
        <v>0.04</v>
      </c>
      <c r="G15" s="203">
        <f>C15/E15</f>
        <v>25</v>
      </c>
      <c r="H15" s="220"/>
      <c r="I15" s="221"/>
      <c r="J15" s="82">
        <f>H15*F15</f>
        <v>0</v>
      </c>
      <c r="K15" s="113" t="e">
        <f>J15/I15</f>
        <v>#DIV/0!</v>
      </c>
      <c r="L15" s="58">
        <v>0</v>
      </c>
      <c r="M15" s="59">
        <v>0</v>
      </c>
      <c r="N15" s="60">
        <v>0</v>
      </c>
      <c r="O15" s="84">
        <f>C15-Q15</f>
        <v>100</v>
      </c>
      <c r="P15" s="60">
        <f>E15-S15</f>
        <v>4</v>
      </c>
      <c r="Q15" s="151">
        <f t="shared" si="2"/>
        <v>0</v>
      </c>
      <c r="R15" s="65">
        <f t="shared" si="3"/>
        <v>0</v>
      </c>
      <c r="S15" s="65">
        <f>Q15*F15</f>
        <v>0</v>
      </c>
      <c r="T15" s="65">
        <f>+IF(S15&gt;E15,E15,S15)</f>
        <v>0</v>
      </c>
      <c r="U15" s="85" t="e">
        <f>T15/R15</f>
        <v>#DIV/0!</v>
      </c>
    </row>
    <row r="16" spans="1:21" ht="15.75" x14ac:dyDescent="0.25">
      <c r="A16" s="183" t="s">
        <v>87</v>
      </c>
      <c r="B16" s="51"/>
      <c r="C16" s="62"/>
      <c r="D16" s="25"/>
      <c r="E16" s="65"/>
      <c r="F16" s="61"/>
      <c r="G16" s="203"/>
      <c r="H16" s="200"/>
      <c r="I16" s="176"/>
      <c r="J16" s="82"/>
      <c r="K16" s="113"/>
      <c r="L16" s="58"/>
      <c r="M16" s="59"/>
      <c r="N16" s="60"/>
      <c r="O16" s="84"/>
      <c r="P16" s="60"/>
      <c r="Q16" s="151"/>
      <c r="R16" s="65"/>
      <c r="S16" s="65"/>
      <c r="T16" s="65"/>
      <c r="U16" s="85"/>
    </row>
    <row r="17" spans="1:21" ht="15.75" x14ac:dyDescent="0.25">
      <c r="A17" s="52" t="s">
        <v>84</v>
      </c>
      <c r="B17" s="51">
        <v>1705</v>
      </c>
      <c r="C17" s="62">
        <v>80</v>
      </c>
      <c r="D17" s="25" t="s">
        <v>41</v>
      </c>
      <c r="E17" s="212">
        <v>14</v>
      </c>
      <c r="F17" s="61">
        <f>E17/C17</f>
        <v>0.17499999999999999</v>
      </c>
      <c r="G17" s="203">
        <f>C17/E17</f>
        <v>5.7142857142857144</v>
      </c>
      <c r="H17" s="220"/>
      <c r="I17" s="217"/>
      <c r="J17" s="82">
        <f>H17*F17</f>
        <v>0</v>
      </c>
      <c r="K17" s="113" t="e">
        <f>J17/I17</f>
        <v>#DIV/0!</v>
      </c>
      <c r="L17" s="58">
        <v>0</v>
      </c>
      <c r="M17" s="59">
        <v>0</v>
      </c>
      <c r="N17" s="60">
        <v>0</v>
      </c>
      <c r="O17" s="84">
        <f>C17-Q17</f>
        <v>80</v>
      </c>
      <c r="P17" s="60">
        <f>E17-S17</f>
        <v>14</v>
      </c>
      <c r="Q17" s="151">
        <f t="shared" ref="Q17:Q18" si="4">H17+L17</f>
        <v>0</v>
      </c>
      <c r="R17" s="65">
        <f t="shared" ref="R17:R18" si="5">M17+I17</f>
        <v>0</v>
      </c>
      <c r="S17" s="65">
        <f>Q17*F17</f>
        <v>0</v>
      </c>
      <c r="T17" s="65">
        <f>+IF(S17&gt;E17,E17,S17)</f>
        <v>0</v>
      </c>
      <c r="U17" s="85" t="e">
        <f>T17/R17</f>
        <v>#DIV/0!</v>
      </c>
    </row>
    <row r="18" spans="1:21" ht="15.75" x14ac:dyDescent="0.25">
      <c r="A18" s="52" t="s">
        <v>108</v>
      </c>
      <c r="B18" s="51">
        <v>1706</v>
      </c>
      <c r="C18" s="62">
        <v>130</v>
      </c>
      <c r="D18" s="25" t="s">
        <v>41</v>
      </c>
      <c r="E18" s="212">
        <v>6</v>
      </c>
      <c r="F18" s="61">
        <f>E18/C18</f>
        <v>4.6153846153846156E-2</v>
      </c>
      <c r="G18" s="203">
        <f>C18/E18</f>
        <v>21.666666666666668</v>
      </c>
      <c r="H18" s="220"/>
      <c r="I18" s="217"/>
      <c r="J18" s="82">
        <f>H18*F18</f>
        <v>0</v>
      </c>
      <c r="K18" s="113" t="e">
        <f>J18/I18</f>
        <v>#DIV/0!</v>
      </c>
      <c r="L18" s="58">
        <v>0</v>
      </c>
      <c r="M18" s="59">
        <v>0</v>
      </c>
      <c r="N18" s="60">
        <v>0</v>
      </c>
      <c r="O18" s="84">
        <f>C18-Q18</f>
        <v>130</v>
      </c>
      <c r="P18" s="60">
        <f>E18-S18</f>
        <v>6</v>
      </c>
      <c r="Q18" s="151">
        <f t="shared" si="4"/>
        <v>0</v>
      </c>
      <c r="R18" s="65">
        <f t="shared" si="5"/>
        <v>0</v>
      </c>
      <c r="S18" s="65">
        <f>Q18*F18</f>
        <v>0</v>
      </c>
      <c r="T18" s="65">
        <f>+IF(S18&gt;E18,E18,S18)</f>
        <v>0</v>
      </c>
      <c r="U18" s="85" t="e">
        <f>T18/R18</f>
        <v>#DIV/0!</v>
      </c>
    </row>
    <row r="19" spans="1:21" ht="15.75" x14ac:dyDescent="0.25">
      <c r="A19" s="183" t="s">
        <v>88</v>
      </c>
      <c r="B19" s="51"/>
      <c r="C19" s="62"/>
      <c r="D19" s="25"/>
      <c r="E19" s="65"/>
      <c r="F19" s="61"/>
      <c r="G19" s="203"/>
      <c r="H19" s="200"/>
      <c r="I19" s="176"/>
      <c r="J19" s="82"/>
      <c r="K19" s="113"/>
      <c r="L19" s="58"/>
      <c r="M19" s="59"/>
      <c r="N19" s="60"/>
      <c r="O19" s="84"/>
      <c r="P19" s="60"/>
      <c r="Q19" s="151"/>
      <c r="R19" s="65"/>
      <c r="S19" s="65"/>
      <c r="T19" s="65"/>
      <c r="U19" s="85"/>
    </row>
    <row r="20" spans="1:21" ht="15.75" x14ac:dyDescent="0.25">
      <c r="A20" s="52" t="s">
        <v>84</v>
      </c>
      <c r="B20" s="51">
        <v>1705</v>
      </c>
      <c r="C20" s="62">
        <v>404</v>
      </c>
      <c r="D20" s="25" t="s">
        <v>41</v>
      </c>
      <c r="E20" s="212">
        <v>60</v>
      </c>
      <c r="F20" s="61">
        <f>E20/C20</f>
        <v>0.14851485148514851</v>
      </c>
      <c r="G20" s="203">
        <f>C20/E20</f>
        <v>6.7333333333333334</v>
      </c>
      <c r="H20" s="220"/>
      <c r="I20" s="217"/>
      <c r="J20" s="82">
        <f>H20*F20</f>
        <v>0</v>
      </c>
      <c r="K20" s="113" t="e">
        <f>J20/I20</f>
        <v>#DIV/0!</v>
      </c>
      <c r="L20" s="58">
        <v>208</v>
      </c>
      <c r="M20" s="59">
        <v>56</v>
      </c>
      <c r="N20" s="60">
        <v>30.89108910891089</v>
      </c>
      <c r="O20" s="84">
        <f>C20-Q20</f>
        <v>196</v>
      </c>
      <c r="P20" s="60">
        <f>E20-S20</f>
        <v>29.10891089108911</v>
      </c>
      <c r="Q20" s="151">
        <f t="shared" ref="Q20:Q21" si="6">H20+L20</f>
        <v>208</v>
      </c>
      <c r="R20" s="65">
        <f t="shared" ref="R20:R21" si="7">M20+I20</f>
        <v>56</v>
      </c>
      <c r="S20" s="65">
        <f>Q20*F20</f>
        <v>30.89108910891089</v>
      </c>
      <c r="T20" s="65">
        <f>+IF(S20&gt;E20,E20,S20)</f>
        <v>30.89108910891089</v>
      </c>
      <c r="U20" s="85">
        <f>T20/R20</f>
        <v>0.55162659123055158</v>
      </c>
    </row>
    <row r="21" spans="1:21" ht="15.75" x14ac:dyDescent="0.25">
      <c r="A21" s="52" t="s">
        <v>108</v>
      </c>
      <c r="B21" s="51">
        <v>1706</v>
      </c>
      <c r="C21" s="62">
        <v>250</v>
      </c>
      <c r="D21" s="25" t="s">
        <v>41</v>
      </c>
      <c r="E21" s="212">
        <v>8</v>
      </c>
      <c r="F21" s="61">
        <f>E21/C21</f>
        <v>3.2000000000000001E-2</v>
      </c>
      <c r="G21" s="203">
        <f>C21/E21</f>
        <v>31.25</v>
      </c>
      <c r="H21" s="220"/>
      <c r="I21" s="217"/>
      <c r="J21" s="82">
        <f>H21*F21</f>
        <v>0</v>
      </c>
      <c r="K21" s="113" t="e">
        <f>J21/I21</f>
        <v>#DIV/0!</v>
      </c>
      <c r="L21" s="58">
        <v>60</v>
      </c>
      <c r="M21" s="59">
        <v>2</v>
      </c>
      <c r="N21" s="60">
        <v>1.92</v>
      </c>
      <c r="O21" s="84">
        <f>C21-Q21</f>
        <v>190</v>
      </c>
      <c r="P21" s="60">
        <f>E21-S21</f>
        <v>6.08</v>
      </c>
      <c r="Q21" s="151">
        <f t="shared" si="6"/>
        <v>60</v>
      </c>
      <c r="R21" s="65">
        <f t="shared" si="7"/>
        <v>2</v>
      </c>
      <c r="S21" s="65">
        <f>Q21*F21</f>
        <v>1.92</v>
      </c>
      <c r="T21" s="65">
        <f>+IF(S21&gt;E21,E21,S21)</f>
        <v>1.92</v>
      </c>
      <c r="U21" s="85">
        <f>T21/R21</f>
        <v>0.96</v>
      </c>
    </row>
    <row r="22" spans="1:21" ht="15.75" x14ac:dyDescent="0.25">
      <c r="A22" s="183" t="s">
        <v>89</v>
      </c>
      <c r="B22" s="51"/>
      <c r="C22" s="62"/>
      <c r="D22" s="25"/>
      <c r="E22" s="65"/>
      <c r="F22" s="61"/>
      <c r="G22" s="203"/>
      <c r="H22" s="200"/>
      <c r="I22" s="176"/>
      <c r="J22" s="82"/>
      <c r="K22" s="113"/>
      <c r="L22" s="58"/>
      <c r="M22" s="59"/>
      <c r="N22" s="60"/>
      <c r="O22" s="84"/>
      <c r="P22" s="60"/>
      <c r="Q22" s="151"/>
      <c r="R22" s="65"/>
      <c r="S22" s="65"/>
      <c r="T22" s="65"/>
      <c r="U22" s="85"/>
    </row>
    <row r="23" spans="1:21" ht="15.75" x14ac:dyDescent="0.25">
      <c r="A23" s="52" t="s">
        <v>84</v>
      </c>
      <c r="B23" s="51">
        <v>1705</v>
      </c>
      <c r="C23" s="62">
        <v>220</v>
      </c>
      <c r="D23" s="25" t="s">
        <v>41</v>
      </c>
      <c r="E23" s="212">
        <v>24</v>
      </c>
      <c r="F23" s="61">
        <f>E23/C23</f>
        <v>0.10909090909090909</v>
      </c>
      <c r="G23" s="203">
        <f>C23/E23</f>
        <v>9.1666666666666661</v>
      </c>
      <c r="H23" s="220"/>
      <c r="I23" s="217"/>
      <c r="J23" s="82">
        <f>H23*F23</f>
        <v>0</v>
      </c>
      <c r="K23" s="113" t="e">
        <f>J23/I23</f>
        <v>#DIV/0!</v>
      </c>
      <c r="L23" s="58">
        <v>0</v>
      </c>
      <c r="M23" s="59">
        <v>0</v>
      </c>
      <c r="N23" s="60">
        <v>0</v>
      </c>
      <c r="O23" s="84">
        <f>C23-Q23</f>
        <v>220</v>
      </c>
      <c r="P23" s="60">
        <f>E23-S23</f>
        <v>24</v>
      </c>
      <c r="Q23" s="151">
        <f t="shared" ref="Q23:Q24" si="8">H23+L23</f>
        <v>0</v>
      </c>
      <c r="R23" s="65">
        <f t="shared" ref="R23:R24" si="9">M23+I23</f>
        <v>0</v>
      </c>
      <c r="S23" s="65">
        <f>Q23*F23</f>
        <v>0</v>
      </c>
      <c r="T23" s="65">
        <f>+IF(S23&gt;E23,E23,S23)</f>
        <v>0</v>
      </c>
      <c r="U23" s="85" t="e">
        <f>T23/R23</f>
        <v>#DIV/0!</v>
      </c>
    </row>
    <row r="24" spans="1:21" ht="15.75" x14ac:dyDescent="0.25">
      <c r="A24" s="52" t="s">
        <v>108</v>
      </c>
      <c r="B24" s="51">
        <v>1706</v>
      </c>
      <c r="C24" s="62">
        <v>130</v>
      </c>
      <c r="D24" s="25" t="s">
        <v>41</v>
      </c>
      <c r="E24" s="212">
        <v>6</v>
      </c>
      <c r="F24" s="61">
        <f>E24/C24</f>
        <v>4.6153846153846156E-2</v>
      </c>
      <c r="G24" s="203">
        <f>C24/E24</f>
        <v>21.666666666666668</v>
      </c>
      <c r="H24" s="220"/>
      <c r="I24" s="217"/>
      <c r="J24" s="82">
        <f>H24*F24</f>
        <v>0</v>
      </c>
      <c r="K24" s="113" t="e">
        <f>J24/I24</f>
        <v>#DIV/0!</v>
      </c>
      <c r="L24" s="58">
        <v>0</v>
      </c>
      <c r="M24" s="59">
        <v>0</v>
      </c>
      <c r="N24" s="60">
        <v>0</v>
      </c>
      <c r="O24" s="84">
        <f>C24-Q24</f>
        <v>130</v>
      </c>
      <c r="P24" s="60">
        <f>E24-S24</f>
        <v>6</v>
      </c>
      <c r="Q24" s="151">
        <f t="shared" si="8"/>
        <v>0</v>
      </c>
      <c r="R24" s="65">
        <f t="shared" si="9"/>
        <v>0</v>
      </c>
      <c r="S24" s="65">
        <f>Q24*F24</f>
        <v>0</v>
      </c>
      <c r="T24" s="65">
        <f>+IF(S24&gt;E24,E24,S24)</f>
        <v>0</v>
      </c>
      <c r="U24" s="85" t="e">
        <f>T24/R24</f>
        <v>#DIV/0!</v>
      </c>
    </row>
    <row r="25" spans="1:21" ht="15.75" x14ac:dyDescent="0.25">
      <c r="A25" s="183" t="s">
        <v>90</v>
      </c>
      <c r="B25" s="51"/>
      <c r="C25" s="62"/>
      <c r="D25" s="25"/>
      <c r="E25" s="65"/>
      <c r="F25" s="61"/>
      <c r="G25" s="203"/>
      <c r="H25" s="200"/>
      <c r="I25" s="176"/>
      <c r="J25" s="82"/>
      <c r="K25" s="113"/>
      <c r="L25" s="58"/>
      <c r="M25" s="59"/>
      <c r="N25" s="60"/>
      <c r="O25" s="84"/>
      <c r="P25" s="60"/>
      <c r="Q25" s="151"/>
      <c r="R25" s="65"/>
      <c r="S25" s="65"/>
      <c r="T25" s="65"/>
      <c r="U25" s="85"/>
    </row>
    <row r="26" spans="1:21" ht="15.75" x14ac:dyDescent="0.25">
      <c r="A26" s="52" t="s">
        <v>84</v>
      </c>
      <c r="B26" s="51">
        <v>1705</v>
      </c>
      <c r="C26" s="62">
        <v>55</v>
      </c>
      <c r="D26" s="25" t="s">
        <v>41</v>
      </c>
      <c r="E26" s="212">
        <v>14</v>
      </c>
      <c r="F26" s="61">
        <f>E26/C26</f>
        <v>0.25454545454545452</v>
      </c>
      <c r="G26" s="203">
        <f>C26/E26</f>
        <v>3.9285714285714284</v>
      </c>
      <c r="H26" s="220"/>
      <c r="I26" s="217"/>
      <c r="J26" s="82">
        <f>H26*F26</f>
        <v>0</v>
      </c>
      <c r="K26" s="113" t="e">
        <f>J26/I26</f>
        <v>#DIV/0!</v>
      </c>
      <c r="L26" s="58">
        <v>0</v>
      </c>
      <c r="M26" s="59">
        <v>0</v>
      </c>
      <c r="N26" s="60">
        <v>0</v>
      </c>
      <c r="O26" s="84">
        <f>C26-Q26</f>
        <v>55</v>
      </c>
      <c r="P26" s="60">
        <f>E26-S26</f>
        <v>14</v>
      </c>
      <c r="Q26" s="151">
        <f t="shared" ref="Q26:Q27" si="10">H26+L26</f>
        <v>0</v>
      </c>
      <c r="R26" s="65">
        <f t="shared" ref="R26:R27" si="11">M26+I26</f>
        <v>0</v>
      </c>
      <c r="S26" s="65">
        <f>Q26*F26</f>
        <v>0</v>
      </c>
      <c r="T26" s="65">
        <f>+IF(S26&gt;E26,E26,S26)</f>
        <v>0</v>
      </c>
      <c r="U26" s="85" t="e">
        <f>T26/R26</f>
        <v>#DIV/0!</v>
      </c>
    </row>
    <row r="27" spans="1:21" ht="15.75" x14ac:dyDescent="0.25">
      <c r="A27" s="52" t="s">
        <v>108</v>
      </c>
      <c r="B27" s="51">
        <v>1706</v>
      </c>
      <c r="C27" s="62">
        <v>20</v>
      </c>
      <c r="D27" s="25" t="s">
        <v>41</v>
      </c>
      <c r="E27" s="212">
        <v>2</v>
      </c>
      <c r="F27" s="61">
        <f>E27/C27</f>
        <v>0.1</v>
      </c>
      <c r="G27" s="203">
        <f>C27/E27</f>
        <v>10</v>
      </c>
      <c r="H27" s="220"/>
      <c r="I27" s="217"/>
      <c r="J27" s="82">
        <f>H27*F27</f>
        <v>0</v>
      </c>
      <c r="K27" s="113" t="e">
        <f>J27/I27</f>
        <v>#DIV/0!</v>
      </c>
      <c r="L27" s="58">
        <v>0</v>
      </c>
      <c r="M27" s="59">
        <v>0</v>
      </c>
      <c r="N27" s="60">
        <v>0</v>
      </c>
      <c r="O27" s="84">
        <f>C27-Q27</f>
        <v>20</v>
      </c>
      <c r="P27" s="60">
        <f>E27-S27</f>
        <v>2</v>
      </c>
      <c r="Q27" s="151">
        <f t="shared" si="10"/>
        <v>0</v>
      </c>
      <c r="R27" s="65">
        <f t="shared" si="11"/>
        <v>0</v>
      </c>
      <c r="S27" s="65">
        <f>Q27*F27</f>
        <v>0</v>
      </c>
      <c r="T27" s="65">
        <f>+IF(S27&gt;E27,E27,S27)</f>
        <v>0</v>
      </c>
      <c r="U27" s="85" t="e">
        <f>T27/R27</f>
        <v>#DIV/0!</v>
      </c>
    </row>
    <row r="28" spans="1:21" ht="15.75" x14ac:dyDescent="0.25">
      <c r="A28" s="183" t="s">
        <v>91</v>
      </c>
      <c r="B28" s="51"/>
      <c r="C28" s="62"/>
      <c r="D28" s="25"/>
      <c r="E28" s="65"/>
      <c r="F28" s="61"/>
      <c r="G28" s="203"/>
      <c r="H28" s="200"/>
      <c r="I28" s="176"/>
      <c r="J28" s="82"/>
      <c r="K28" s="113"/>
      <c r="L28" s="58"/>
      <c r="M28" s="59"/>
      <c r="N28" s="60"/>
      <c r="O28" s="84"/>
      <c r="P28" s="238"/>
      <c r="Q28" s="151"/>
      <c r="R28" s="65"/>
      <c r="S28" s="65"/>
      <c r="T28" s="65"/>
      <c r="U28" s="85"/>
    </row>
    <row r="29" spans="1:21" ht="15.75" x14ac:dyDescent="0.25">
      <c r="A29" s="52" t="s">
        <v>84</v>
      </c>
      <c r="B29" s="51">
        <v>1705</v>
      </c>
      <c r="C29" s="62">
        <v>405</v>
      </c>
      <c r="D29" s="25" t="s">
        <v>41</v>
      </c>
      <c r="E29" s="212">
        <v>100</v>
      </c>
      <c r="F29" s="61">
        <f>E29/C29</f>
        <v>0.24691358024691357</v>
      </c>
      <c r="G29" s="203">
        <f>C29/E29</f>
        <v>4.05</v>
      </c>
      <c r="H29" s="220"/>
      <c r="I29" s="217"/>
      <c r="J29" s="82">
        <f>H29*F29</f>
        <v>0</v>
      </c>
      <c r="K29" s="113" t="e">
        <f>J29/I29</f>
        <v>#DIV/0!</v>
      </c>
      <c r="L29" s="58">
        <v>307</v>
      </c>
      <c r="M29" s="59">
        <v>201.5</v>
      </c>
      <c r="N29" s="60">
        <v>75.802469135802468</v>
      </c>
      <c r="O29" s="84">
        <f>C29-Q29</f>
        <v>98</v>
      </c>
      <c r="P29" s="60">
        <f>E29-S29</f>
        <v>24.197530864197532</v>
      </c>
      <c r="Q29" s="151">
        <f t="shared" ref="Q29:Q30" si="12">H29+L29</f>
        <v>307</v>
      </c>
      <c r="R29" s="65">
        <f t="shared" ref="R29:R30" si="13">M29+I29</f>
        <v>201.5</v>
      </c>
      <c r="S29" s="65">
        <f>Q29*F29</f>
        <v>75.802469135802468</v>
      </c>
      <c r="T29" s="65">
        <f>+IF(S29&gt;E29,E29,S29)</f>
        <v>75.802469135802468</v>
      </c>
      <c r="U29" s="85">
        <f>T29/R29</f>
        <v>0.37619091382532244</v>
      </c>
    </row>
    <row r="30" spans="1:21" ht="15.75" x14ac:dyDescent="0.25">
      <c r="A30" s="52" t="s">
        <v>108</v>
      </c>
      <c r="B30" s="51">
        <v>1706</v>
      </c>
      <c r="C30" s="62">
        <v>70</v>
      </c>
      <c r="D30" s="25" t="s">
        <v>41</v>
      </c>
      <c r="E30" s="212">
        <v>4</v>
      </c>
      <c r="F30" s="61">
        <f>E30/C30</f>
        <v>5.7142857142857141E-2</v>
      </c>
      <c r="G30" s="203">
        <f>C30/E30</f>
        <v>17.5</v>
      </c>
      <c r="H30" s="220"/>
      <c r="I30" s="217"/>
      <c r="J30" s="82">
        <f>H30*F30</f>
        <v>0</v>
      </c>
      <c r="K30" s="113" t="e">
        <f>J30/I30</f>
        <v>#DIV/0!</v>
      </c>
      <c r="L30" s="58">
        <v>60</v>
      </c>
      <c r="M30" s="59">
        <v>5.5</v>
      </c>
      <c r="N30" s="60">
        <v>3.4285714285714284</v>
      </c>
      <c r="O30" s="84">
        <f>C30-Q30</f>
        <v>10</v>
      </c>
      <c r="P30" s="60">
        <f>E30-S30</f>
        <v>0.57142857142857162</v>
      </c>
      <c r="Q30" s="151">
        <f t="shared" si="12"/>
        <v>60</v>
      </c>
      <c r="R30" s="65">
        <f t="shared" si="13"/>
        <v>5.5</v>
      </c>
      <c r="S30" s="65">
        <f>Q30*F30</f>
        <v>3.4285714285714284</v>
      </c>
      <c r="T30" s="65">
        <f>+IF(S30&gt;E30,E30,S30)</f>
        <v>3.4285714285714284</v>
      </c>
      <c r="U30" s="85">
        <f>T30/R30</f>
        <v>0.62337662337662336</v>
      </c>
    </row>
    <row r="31" spans="1:21" ht="15.75" x14ac:dyDescent="0.25">
      <c r="A31" s="183" t="s">
        <v>92</v>
      </c>
      <c r="B31" s="51"/>
      <c r="C31" s="62"/>
      <c r="D31" s="25"/>
      <c r="E31" s="65"/>
      <c r="F31" s="61"/>
      <c r="G31" s="203"/>
      <c r="H31" s="200"/>
      <c r="I31" s="176"/>
      <c r="J31" s="82"/>
      <c r="K31" s="113"/>
      <c r="L31" s="58"/>
      <c r="M31" s="59"/>
      <c r="N31" s="60"/>
      <c r="O31" s="84"/>
      <c r="P31" s="60"/>
      <c r="Q31" s="151"/>
      <c r="R31" s="65"/>
      <c r="S31" s="65"/>
      <c r="T31" s="65"/>
      <c r="U31" s="85"/>
    </row>
    <row r="32" spans="1:21" ht="15.75" x14ac:dyDescent="0.25">
      <c r="A32" s="52" t="s">
        <v>84</v>
      </c>
      <c r="B32" s="51">
        <v>1705</v>
      </c>
      <c r="C32" s="62">
        <v>70</v>
      </c>
      <c r="D32" s="25" t="s">
        <v>41</v>
      </c>
      <c r="E32" s="212">
        <v>6</v>
      </c>
      <c r="F32" s="61">
        <f>E32/C32</f>
        <v>8.5714285714285715E-2</v>
      </c>
      <c r="G32" s="203">
        <f>C32/E32</f>
        <v>11.666666666666666</v>
      </c>
      <c r="H32" s="220"/>
      <c r="I32" s="217"/>
      <c r="J32" s="82">
        <f>H32*F32</f>
        <v>0</v>
      </c>
      <c r="K32" s="113" t="e">
        <f>J32/I32</f>
        <v>#DIV/0!</v>
      </c>
      <c r="L32" s="58">
        <v>0</v>
      </c>
      <c r="M32" s="59">
        <v>0</v>
      </c>
      <c r="N32" s="60">
        <v>0</v>
      </c>
      <c r="O32" s="84">
        <f>C32-Q32</f>
        <v>70</v>
      </c>
      <c r="P32" s="60">
        <f>E32-S32</f>
        <v>6</v>
      </c>
      <c r="Q32" s="151">
        <f t="shared" ref="Q32:Q33" si="14">H32+L32</f>
        <v>0</v>
      </c>
      <c r="R32" s="65">
        <f t="shared" ref="R32:R33" si="15">M32+I32</f>
        <v>0</v>
      </c>
      <c r="S32" s="65">
        <f>Q32*F32</f>
        <v>0</v>
      </c>
      <c r="T32" s="65">
        <f>+IF(S32&gt;E32,E32,S32)</f>
        <v>0</v>
      </c>
      <c r="U32" s="85" t="e">
        <f>T32/R32</f>
        <v>#DIV/0!</v>
      </c>
    </row>
    <row r="33" spans="1:21" ht="15.75" x14ac:dyDescent="0.25">
      <c r="A33" s="52" t="s">
        <v>108</v>
      </c>
      <c r="B33" s="51">
        <v>1706</v>
      </c>
      <c r="C33" s="195">
        <v>10</v>
      </c>
      <c r="D33" s="25" t="s">
        <v>41</v>
      </c>
      <c r="E33" s="213">
        <v>2</v>
      </c>
      <c r="F33" s="196">
        <f>E33/C33</f>
        <v>0.2</v>
      </c>
      <c r="G33" s="204">
        <f>C33/E33</f>
        <v>5</v>
      </c>
      <c r="H33" s="218"/>
      <c r="I33" s="219"/>
      <c r="J33" s="82">
        <f>H33*F33</f>
        <v>0</v>
      </c>
      <c r="K33" s="113" t="e">
        <f>J33/I33</f>
        <v>#DIV/0!</v>
      </c>
      <c r="L33" s="58">
        <v>0</v>
      </c>
      <c r="M33" s="59">
        <v>0</v>
      </c>
      <c r="N33" s="60">
        <v>0</v>
      </c>
      <c r="O33" s="84">
        <f>C33-Q33</f>
        <v>10</v>
      </c>
      <c r="P33" s="60">
        <f>E33-S33</f>
        <v>2</v>
      </c>
      <c r="Q33" s="151">
        <f t="shared" si="14"/>
        <v>0</v>
      </c>
      <c r="R33" s="65">
        <f t="shared" si="15"/>
        <v>0</v>
      </c>
      <c r="S33" s="65">
        <f>Q33*F33</f>
        <v>0</v>
      </c>
      <c r="T33" s="65">
        <f>+IF(S33&gt;E33,E33,S33)</f>
        <v>0</v>
      </c>
      <c r="U33" s="85" t="e">
        <f>T33/R33</f>
        <v>#DIV/0!</v>
      </c>
    </row>
    <row r="34" spans="1:21" ht="15.75" x14ac:dyDescent="0.25">
      <c r="A34" s="17" t="s">
        <v>93</v>
      </c>
      <c r="B34" s="51"/>
      <c r="C34" s="62"/>
      <c r="D34" s="25"/>
      <c r="E34" s="65"/>
      <c r="F34" s="61"/>
      <c r="G34" s="203"/>
      <c r="H34" s="200"/>
      <c r="I34" s="176"/>
      <c r="J34" s="82"/>
      <c r="K34" s="113"/>
      <c r="L34" s="58"/>
      <c r="M34" s="59"/>
      <c r="N34" s="60"/>
      <c r="O34" s="84"/>
      <c r="P34" s="60"/>
      <c r="Q34" s="151"/>
      <c r="R34" s="65"/>
      <c r="S34" s="65"/>
      <c r="T34" s="65"/>
      <c r="U34" s="85"/>
    </row>
    <row r="35" spans="1:21" ht="15.75" x14ac:dyDescent="0.25">
      <c r="A35" s="52" t="s">
        <v>84</v>
      </c>
      <c r="B35" s="51">
        <v>1705</v>
      </c>
      <c r="C35" s="62">
        <v>169</v>
      </c>
      <c r="D35" s="25" t="s">
        <v>41</v>
      </c>
      <c r="E35" s="212">
        <v>38</v>
      </c>
      <c r="F35" s="61">
        <f>E35/C35</f>
        <v>0.22485207100591717</v>
      </c>
      <c r="G35" s="203">
        <f>C35/E35</f>
        <v>4.4473684210526319</v>
      </c>
      <c r="H35" s="220"/>
      <c r="I35" s="217"/>
      <c r="J35" s="82">
        <f>H35*F35</f>
        <v>0</v>
      </c>
      <c r="K35" s="113" t="e">
        <f>J35/I35</f>
        <v>#DIV/0!</v>
      </c>
      <c r="L35" s="58">
        <v>0</v>
      </c>
      <c r="M35" s="59">
        <v>0</v>
      </c>
      <c r="N35" s="60">
        <v>0</v>
      </c>
      <c r="O35" s="84">
        <f>C35-Q35</f>
        <v>169</v>
      </c>
      <c r="P35" s="60">
        <f>E35-S35</f>
        <v>38</v>
      </c>
      <c r="Q35" s="151">
        <f t="shared" ref="Q35" si="16">H35+L35</f>
        <v>0</v>
      </c>
      <c r="R35" s="65">
        <f t="shared" ref="R35" si="17">M35+I35</f>
        <v>0</v>
      </c>
      <c r="S35" s="65">
        <f>Q35*F35</f>
        <v>0</v>
      </c>
      <c r="T35" s="65">
        <f>+IF(S35&gt;E35,E35,S35)</f>
        <v>0</v>
      </c>
      <c r="U35" s="85" t="e">
        <f>T35/R35</f>
        <v>#DIV/0!</v>
      </c>
    </row>
    <row r="36" spans="1:21" ht="15.75" x14ac:dyDescent="0.25">
      <c r="A36" s="52"/>
      <c r="B36" s="51"/>
      <c r="C36" s="62"/>
      <c r="D36" s="25"/>
      <c r="E36" s="65"/>
      <c r="F36" s="61"/>
      <c r="G36" s="203"/>
      <c r="H36" s="200"/>
      <c r="I36" s="176"/>
      <c r="J36" s="82"/>
      <c r="K36" s="113"/>
      <c r="L36" s="58"/>
      <c r="M36" s="59"/>
      <c r="N36" s="60"/>
      <c r="O36" s="84"/>
      <c r="P36" s="60"/>
      <c r="Q36" s="151"/>
      <c r="R36" s="65"/>
      <c r="S36" s="65"/>
      <c r="T36" s="65"/>
      <c r="U36" s="85"/>
    </row>
    <row r="37" spans="1:21" ht="15.75" x14ac:dyDescent="0.25">
      <c r="A37" s="52"/>
      <c r="B37" s="51"/>
      <c r="C37" s="62"/>
      <c r="D37" s="25"/>
      <c r="E37" s="65"/>
      <c r="F37" s="61"/>
      <c r="G37" s="203"/>
      <c r="H37" s="200"/>
      <c r="I37" s="176"/>
      <c r="J37" s="82"/>
      <c r="K37" s="113"/>
      <c r="L37" s="58"/>
      <c r="M37" s="59"/>
      <c r="N37" s="60"/>
      <c r="O37" s="84"/>
      <c r="P37" s="60"/>
      <c r="Q37" s="151"/>
      <c r="R37" s="65"/>
      <c r="S37" s="65"/>
      <c r="T37" s="65"/>
      <c r="U37" s="85"/>
    </row>
    <row r="38" spans="1:21" ht="15.75" x14ac:dyDescent="0.25">
      <c r="A38" s="52"/>
      <c r="B38" s="114"/>
      <c r="C38" s="115"/>
      <c r="D38" s="116"/>
      <c r="E38" s="117"/>
      <c r="F38" s="118"/>
      <c r="G38" s="205"/>
      <c r="H38" s="224"/>
      <c r="I38" s="179"/>
      <c r="J38" s="120"/>
      <c r="K38" s="121"/>
      <c r="L38" s="135"/>
      <c r="M38" s="125"/>
      <c r="N38" s="123"/>
      <c r="O38" s="122"/>
      <c r="P38" s="123"/>
      <c r="Q38" s="152"/>
      <c r="R38" s="117"/>
      <c r="S38" s="117"/>
      <c r="T38" s="117"/>
      <c r="U38" s="124"/>
    </row>
    <row r="39" spans="1:21" ht="16.5" thickBot="1" x14ac:dyDescent="0.3">
      <c r="B39" s="114"/>
      <c r="C39" s="115"/>
      <c r="D39" s="116"/>
      <c r="E39" s="117"/>
      <c r="F39" s="118"/>
      <c r="G39" s="205"/>
      <c r="H39" s="201"/>
      <c r="I39" s="125"/>
      <c r="J39" s="120"/>
      <c r="K39" s="121"/>
      <c r="L39" s="135"/>
      <c r="M39" s="125"/>
      <c r="N39" s="123"/>
      <c r="O39" s="122"/>
      <c r="P39" s="123"/>
      <c r="Q39" s="152"/>
      <c r="R39" s="117"/>
      <c r="S39" s="117"/>
      <c r="T39" s="117"/>
      <c r="U39" s="124"/>
    </row>
    <row r="40" spans="1:21" ht="16.5" thickBot="1" x14ac:dyDescent="0.3">
      <c r="A40" s="17" t="s">
        <v>43</v>
      </c>
      <c r="B40" s="138"/>
      <c r="C40" s="1">
        <f>SUM(C10:C37)</f>
        <v>2868</v>
      </c>
      <c r="D40" s="139"/>
      <c r="E40" s="143">
        <f>SUM(E10:E37)</f>
        <v>384</v>
      </c>
      <c r="F40" s="2">
        <f>E40/C40</f>
        <v>0.13389121338912133</v>
      </c>
      <c r="G40" s="206"/>
      <c r="H40" s="153">
        <f>SUM(H10:H37)</f>
        <v>156</v>
      </c>
      <c r="I40" s="142">
        <f>SUM(I10:I37)</f>
        <v>29</v>
      </c>
      <c r="J40" s="2">
        <f>SUM(J10:J37)</f>
        <v>17.517450682852807</v>
      </c>
      <c r="K40" s="4">
        <f>J40/I40</f>
        <v>0.6040500235466485</v>
      </c>
      <c r="L40" s="5">
        <v>927</v>
      </c>
      <c r="M40" s="6">
        <v>362</v>
      </c>
      <c r="N40" s="7">
        <v>144.83120402836823</v>
      </c>
      <c r="O40" s="8">
        <f>SUM(O9:O39)</f>
        <v>1785</v>
      </c>
      <c r="P40" s="9">
        <f>SUM(P10:P37)</f>
        <v>221.65134528877897</v>
      </c>
      <c r="Q40" s="153">
        <f>SUM(Q10:Q37)</f>
        <v>1083</v>
      </c>
      <c r="R40" s="10">
        <f>SUM(R10:R37)</f>
        <v>391</v>
      </c>
      <c r="S40" s="2">
        <f>SUM(S10:S27)</f>
        <v>83.11761414684716</v>
      </c>
      <c r="T40" s="143">
        <f>SUM(T10:T37)</f>
        <v>162.34865471122103</v>
      </c>
      <c r="U40" s="11">
        <f>T40/R40</f>
        <v>0.41521395066808447</v>
      </c>
    </row>
    <row r="41" spans="1:21" x14ac:dyDescent="0.2">
      <c r="B41" s="29"/>
      <c r="C41" s="29"/>
      <c r="D41" s="29"/>
      <c r="E41" s="30"/>
      <c r="F41" s="29"/>
      <c r="G41" s="29"/>
      <c r="H41" s="29"/>
      <c r="I41" s="33"/>
      <c r="J41" s="30"/>
      <c r="K41" s="31"/>
      <c r="O41" s="30"/>
      <c r="P41" s="45"/>
      <c r="Q41" s="30"/>
      <c r="R41" s="32"/>
    </row>
    <row r="42" spans="1:21" x14ac:dyDescent="0.2">
      <c r="A42" s="16" t="s">
        <v>40</v>
      </c>
      <c r="B42" s="29"/>
      <c r="C42" s="29"/>
      <c r="D42" s="29"/>
      <c r="E42" s="40" t="s">
        <v>30</v>
      </c>
      <c r="F42" s="29"/>
      <c r="G42" s="29"/>
      <c r="I42" s="80">
        <f>'ILM (8)'!I43</f>
        <v>-54</v>
      </c>
      <c r="J42" s="30"/>
      <c r="K42" s="31"/>
      <c r="L42" s="29"/>
      <c r="M42" s="29"/>
      <c r="N42" s="30"/>
      <c r="O42" s="30"/>
      <c r="P42" s="45"/>
      <c r="Q42" s="30"/>
      <c r="R42" s="32"/>
    </row>
    <row r="43" spans="1:21" ht="15.75" x14ac:dyDescent="0.25">
      <c r="A43" s="16" t="s">
        <v>35</v>
      </c>
      <c r="B43" s="29"/>
      <c r="C43" s="29"/>
      <c r="D43" s="29"/>
      <c r="E43" s="41"/>
      <c r="F43" s="29"/>
      <c r="G43" s="29"/>
      <c r="I43" s="81">
        <f>I42-I40</f>
        <v>-83</v>
      </c>
      <c r="J43" s="226"/>
      <c r="K43" s="49"/>
      <c r="L43" s="50"/>
      <c r="M43" s="50"/>
      <c r="N43" s="226"/>
      <c r="O43" s="226"/>
      <c r="P43" s="45"/>
      <c r="Q43" s="30"/>
      <c r="R43" s="32"/>
    </row>
    <row r="44" spans="1:21" x14ac:dyDescent="0.2">
      <c r="B44" s="29"/>
      <c r="C44" s="29"/>
      <c r="D44" s="29"/>
      <c r="E44" s="41"/>
      <c r="F44" s="29"/>
      <c r="G44" s="29"/>
      <c r="H44" s="29"/>
      <c r="I44" s="29"/>
      <c r="J44" s="30"/>
      <c r="K44" s="31"/>
      <c r="N44" s="30"/>
      <c r="O44" s="30"/>
      <c r="P44" s="45"/>
    </row>
    <row r="45" spans="1:21" ht="16.5" thickBot="1" x14ac:dyDescent="0.3">
      <c r="E45" s="42"/>
      <c r="I45" s="17"/>
      <c r="J45" s="17"/>
      <c r="K45" s="17"/>
      <c r="L45" s="17"/>
      <c r="M45" s="17"/>
    </row>
    <row r="46" spans="1:21" ht="16.5" thickBot="1" x14ac:dyDescent="0.3">
      <c r="B46" s="48"/>
      <c r="L46" s="55"/>
      <c r="M46" s="56"/>
      <c r="Q46" s="53"/>
      <c r="R46" s="54"/>
    </row>
    <row r="50" spans="12:20" x14ac:dyDescent="0.2">
      <c r="T50" s="57"/>
    </row>
    <row r="52" spans="12:20" x14ac:dyDescent="0.2">
      <c r="L52" s="29"/>
      <c r="M52" s="29"/>
    </row>
    <row r="53" spans="12:20" x14ac:dyDescent="0.2">
      <c r="Q53" s="30"/>
      <c r="R53" s="32"/>
    </row>
    <row r="65" spans="1:12" x14ac:dyDescent="0.2">
      <c r="I65" s="16">
        <v>788</v>
      </c>
    </row>
    <row r="66" spans="1:12" x14ac:dyDescent="0.2">
      <c r="A66" s="71" t="s">
        <v>36</v>
      </c>
      <c r="B66" s="15"/>
      <c r="C66" s="72">
        <v>1090</v>
      </c>
      <c r="D66" s="15"/>
      <c r="E66" s="72">
        <v>2970</v>
      </c>
      <c r="F66" s="15"/>
      <c r="G66" s="71">
        <v>2.72</v>
      </c>
      <c r="H66" s="15"/>
      <c r="I66" s="72">
        <v>2429</v>
      </c>
      <c r="J66" s="73">
        <f>E66-I66</f>
        <v>541</v>
      </c>
      <c r="K66" s="16">
        <f>J66/G66</f>
        <v>198.89705882352939</v>
      </c>
    </row>
    <row r="67" spans="1:12" x14ac:dyDescent="0.2">
      <c r="A67" s="71" t="s">
        <v>37</v>
      </c>
      <c r="B67" s="15"/>
      <c r="C67" s="72">
        <v>1090</v>
      </c>
      <c r="D67" s="15"/>
      <c r="E67" s="72">
        <v>2970</v>
      </c>
      <c r="F67" s="15"/>
      <c r="G67" s="71">
        <v>2.72</v>
      </c>
      <c r="H67" s="15"/>
      <c r="I67" s="71">
        <v>482</v>
      </c>
      <c r="J67" s="73">
        <f t="shared" ref="J67:J72" si="18">E67-I67</f>
        <v>2488</v>
      </c>
      <c r="K67" s="16">
        <f>J67/G67</f>
        <v>914.7058823529411</v>
      </c>
    </row>
    <row r="68" spans="1:12" x14ac:dyDescent="0.2">
      <c r="A68" s="71" t="s">
        <v>38</v>
      </c>
      <c r="B68" s="15"/>
      <c r="C68" s="72">
        <v>1090</v>
      </c>
      <c r="D68" s="15"/>
      <c r="E68" s="72">
        <v>2970</v>
      </c>
      <c r="F68" s="15"/>
      <c r="G68" s="71">
        <v>2.72</v>
      </c>
      <c r="H68" s="15"/>
      <c r="I68" s="71">
        <v>192</v>
      </c>
      <c r="J68" s="73">
        <f t="shared" si="18"/>
        <v>2778</v>
      </c>
      <c r="K68" s="16">
        <f>J68/G68</f>
        <v>1021.3235294117646</v>
      </c>
    </row>
    <row r="69" spans="1:12" x14ac:dyDescent="0.2">
      <c r="J69" s="73">
        <f t="shared" si="18"/>
        <v>0</v>
      </c>
    </row>
    <row r="70" spans="1:12" x14ac:dyDescent="0.2">
      <c r="H70" s="16">
        <v>27</v>
      </c>
      <c r="I70" s="16">
        <v>5</v>
      </c>
      <c r="J70" s="73">
        <f>H70*I70</f>
        <v>135</v>
      </c>
      <c r="K70" s="16">
        <v>5</v>
      </c>
      <c r="L70" s="16">
        <f>J70*K70</f>
        <v>675</v>
      </c>
    </row>
    <row r="71" spans="1:12" x14ac:dyDescent="0.2">
      <c r="J71" s="73">
        <f t="shared" si="18"/>
        <v>0</v>
      </c>
    </row>
    <row r="72" spans="1:12" x14ac:dyDescent="0.2">
      <c r="J72" s="73">
        <f t="shared" si="18"/>
        <v>0</v>
      </c>
    </row>
  </sheetData>
  <sheetProtection algorithmName="SHA-512" hashValue="mEd43fnmTLhznB/9dEv40vJ9XG2kecRDA8G/ZeUIDYT0v+cAw9RYh2Vlwwu2ImeqvWgbwIVtDPs0DbjaJbSxNQ==" saltValue="6z3toOKo0wqXP0z/14OgQQ==" spinCount="100000" sheet="1" objects="1" scenarios="1"/>
  <mergeCells count="1">
    <mergeCell ref="N1:P1"/>
  </mergeCells>
  <conditionalFormatting sqref="S10:T10 S15:T15 S12:T12">
    <cfRule type="cellIs" priority="16" stopIfTrue="1" operator="lessThanOrEqual">
      <formula>#REF!</formula>
    </cfRule>
  </conditionalFormatting>
  <conditionalFormatting sqref="S16:T16">
    <cfRule type="cellIs" priority="15" stopIfTrue="1" operator="lessThanOrEqual">
      <formula>#REF!</formula>
    </cfRule>
  </conditionalFormatting>
  <conditionalFormatting sqref="S19:T19 S27:T32 S34:T38">
    <cfRule type="cellIs" priority="14" stopIfTrue="1" operator="lessThanOrEqual">
      <formula>#REF!</formula>
    </cfRule>
  </conditionalFormatting>
  <conditionalFormatting sqref="S39:T39">
    <cfRule type="cellIs" priority="13" stopIfTrue="1" operator="lessThanOrEqual">
      <formula>#REF!</formula>
    </cfRule>
  </conditionalFormatting>
  <conditionalFormatting sqref="S13:T14">
    <cfRule type="cellIs" priority="12" stopIfTrue="1" operator="lessThanOrEqual">
      <formula>#REF!</formula>
    </cfRule>
  </conditionalFormatting>
  <conditionalFormatting sqref="S25:T25">
    <cfRule type="cellIs" priority="11" stopIfTrue="1" operator="lessThanOrEqual">
      <formula>#REF!</formula>
    </cfRule>
  </conditionalFormatting>
  <conditionalFormatting sqref="S17:T17">
    <cfRule type="cellIs" priority="10" stopIfTrue="1" operator="lessThanOrEqual">
      <formula>#REF!</formula>
    </cfRule>
  </conditionalFormatting>
  <conditionalFormatting sqref="S18:T18">
    <cfRule type="cellIs" priority="9" stopIfTrue="1" operator="lessThanOrEqual">
      <formula>#REF!</formula>
    </cfRule>
  </conditionalFormatting>
  <conditionalFormatting sqref="S20:T20">
    <cfRule type="cellIs" priority="8" stopIfTrue="1" operator="lessThanOrEqual">
      <formula>#REF!</formula>
    </cfRule>
  </conditionalFormatting>
  <conditionalFormatting sqref="S26:T26">
    <cfRule type="cellIs" priority="7" stopIfTrue="1" operator="lessThanOrEqual">
      <formula>#REF!</formula>
    </cfRule>
  </conditionalFormatting>
  <conditionalFormatting sqref="S24:T24">
    <cfRule type="cellIs" priority="6" stopIfTrue="1" operator="lessThanOrEqual">
      <formula>#REF!</formula>
    </cfRule>
  </conditionalFormatting>
  <conditionalFormatting sqref="S21:T21">
    <cfRule type="cellIs" priority="5" stopIfTrue="1" operator="lessThanOrEqual">
      <formula>#REF!</formula>
    </cfRule>
  </conditionalFormatting>
  <conditionalFormatting sqref="S23:T23">
    <cfRule type="cellIs" priority="4" stopIfTrue="1" operator="lessThanOrEqual">
      <formula>#REF!</formula>
    </cfRule>
  </conditionalFormatting>
  <conditionalFormatting sqref="S22:T22">
    <cfRule type="cellIs" priority="3" stopIfTrue="1" operator="lessThanOrEqual">
      <formula>#REF!</formula>
    </cfRule>
  </conditionalFormatting>
  <conditionalFormatting sqref="S11:T11">
    <cfRule type="cellIs" priority="2" stopIfTrue="1" operator="lessThanOrEqual">
      <formula>#REF!</formula>
    </cfRule>
  </conditionalFormatting>
  <conditionalFormatting sqref="S33:T33">
    <cfRule type="cellIs" priority="1" stopIfTrue="1" operator="lessThanOrEqual">
      <formula>#REF!</formula>
    </cfRule>
  </conditionalFormatting>
  <pageMargins left="0.25" right="0.25" top="1" bottom="0.25" header="0.3" footer="0.3"/>
  <pageSetup paperSize="5" scale="67" orientation="landscape" r:id="rId1"/>
  <headerFooter alignWithMargins="0">
    <oddFooter>&amp;L&amp;B Confidential&amp;B&amp;C&amp;D&amp;RPage &amp;P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14545-44B0-42BF-A2EE-EC76BEC8C92C}">
  <sheetPr>
    <pageSetUpPr fitToPage="1"/>
  </sheetPr>
  <dimension ref="A1:U72"/>
  <sheetViews>
    <sheetView zoomScale="75" zoomScaleNormal="75" workbookViewId="0">
      <selection activeCell="I16" sqref="I16"/>
    </sheetView>
  </sheetViews>
  <sheetFormatPr defaultColWidth="9.140625" defaultRowHeight="15" x14ac:dyDescent="0.2"/>
  <cols>
    <col min="1" max="1" width="42.42578125" style="16" customWidth="1"/>
    <col min="2" max="2" width="8.42578125" style="16" customWidth="1"/>
    <col min="3" max="3" width="9.85546875" style="16" customWidth="1"/>
    <col min="4" max="4" width="3.85546875" style="16" customWidth="1"/>
    <col min="5" max="5" width="11.5703125" style="16" customWidth="1"/>
    <col min="6" max="6" width="11.140625" style="16" customWidth="1"/>
    <col min="7" max="7" width="12.42578125" style="16" customWidth="1"/>
    <col min="8" max="8" width="11.28515625" style="16" customWidth="1"/>
    <col min="9" max="9" width="13.140625" style="16" customWidth="1"/>
    <col min="10" max="10" width="11.140625" style="16" customWidth="1"/>
    <col min="11" max="11" width="11.85546875" style="16" bestFit="1" customWidth="1"/>
    <col min="12" max="12" width="12.42578125" style="16" customWidth="1"/>
    <col min="13" max="13" width="12" style="16" customWidth="1"/>
    <col min="14" max="14" width="11.5703125" style="16" customWidth="1"/>
    <col min="15" max="15" width="11.42578125" style="16" customWidth="1"/>
    <col min="16" max="16" width="12" style="43" customWidth="1"/>
    <col min="17" max="17" width="11.42578125" style="16" customWidth="1"/>
    <col min="18" max="18" width="12.42578125" style="16" customWidth="1"/>
    <col min="19" max="19" width="13.28515625" style="16" hidden="1" customWidth="1"/>
    <col min="20" max="20" width="13.28515625" style="16" customWidth="1"/>
    <col min="21" max="21" width="12.42578125" style="16" customWidth="1"/>
    <col min="22" max="22" width="9.140625" style="16" customWidth="1"/>
    <col min="23" max="16384" width="9.140625" style="16"/>
  </cols>
  <sheetData>
    <row r="1" spans="1:21" ht="15.75" thickBot="1" x14ac:dyDescent="0.25">
      <c r="A1" s="16" t="s">
        <v>81</v>
      </c>
      <c r="N1" s="239">
        <v>44178</v>
      </c>
      <c r="O1" s="240"/>
      <c r="P1" s="240"/>
    </row>
    <row r="2" spans="1:21" x14ac:dyDescent="0.2">
      <c r="A2" s="16" t="s">
        <v>82</v>
      </c>
      <c r="N2" s="34"/>
      <c r="O2" s="35"/>
      <c r="P2" s="46"/>
    </row>
    <row r="3" spans="1:21" ht="15.75" x14ac:dyDescent="0.25">
      <c r="A3" s="17" t="s">
        <v>83</v>
      </c>
    </row>
    <row r="4" spans="1:21" ht="16.5" thickBot="1" x14ac:dyDescent="0.3">
      <c r="A4" s="17"/>
    </row>
    <row r="5" spans="1:21" s="17" customFormat="1" ht="18" customHeight="1" thickBot="1" x14ac:dyDescent="0.3">
      <c r="A5" s="17" t="s">
        <v>30</v>
      </c>
      <c r="B5" s="88"/>
      <c r="C5" s="89" t="s">
        <v>27</v>
      </c>
      <c r="D5" s="89"/>
      <c r="E5" s="89"/>
      <c r="F5" s="89"/>
      <c r="G5" s="89"/>
      <c r="H5" s="88" t="s">
        <v>112</v>
      </c>
      <c r="I5" s="89"/>
      <c r="J5" s="89"/>
      <c r="K5" s="89"/>
      <c r="L5" s="88" t="s">
        <v>28</v>
      </c>
      <c r="M5" s="89"/>
      <c r="N5" s="90"/>
      <c r="O5" s="88" t="s">
        <v>29</v>
      </c>
      <c r="P5" s="107"/>
      <c r="Q5" s="89"/>
      <c r="R5" s="89"/>
      <c r="S5" s="89"/>
      <c r="T5" s="89"/>
      <c r="U5" s="90"/>
    </row>
    <row r="6" spans="1:21" ht="15.75" x14ac:dyDescent="0.25">
      <c r="A6" s="17"/>
      <c r="B6" s="95" t="s">
        <v>1</v>
      </c>
      <c r="C6" s="93" t="s">
        <v>2</v>
      </c>
      <c r="D6" s="94"/>
      <c r="E6" s="92" t="s">
        <v>4</v>
      </c>
      <c r="F6" s="93" t="s">
        <v>5</v>
      </c>
      <c r="G6" s="93" t="s">
        <v>6</v>
      </c>
      <c r="H6" s="95" t="s">
        <v>2</v>
      </c>
      <c r="I6" s="100" t="s">
        <v>4</v>
      </c>
      <c r="J6" s="92" t="s">
        <v>4</v>
      </c>
      <c r="K6" s="93" t="s">
        <v>11</v>
      </c>
      <c r="L6" s="95" t="s">
        <v>14</v>
      </c>
      <c r="M6" s="100" t="s">
        <v>14</v>
      </c>
      <c r="N6" s="96" t="s">
        <v>14</v>
      </c>
      <c r="O6" s="128" t="s">
        <v>2</v>
      </c>
      <c r="P6" s="129" t="s">
        <v>21</v>
      </c>
      <c r="Q6" s="94" t="s">
        <v>2</v>
      </c>
      <c r="R6" s="161" t="s">
        <v>4</v>
      </c>
      <c r="S6" s="166" t="s">
        <v>44</v>
      </c>
      <c r="T6" s="163" t="s">
        <v>19</v>
      </c>
      <c r="U6" s="109" t="s">
        <v>11</v>
      </c>
    </row>
    <row r="7" spans="1:21" ht="15.75" x14ac:dyDescent="0.25">
      <c r="B7" s="91" t="s">
        <v>0</v>
      </c>
      <c r="C7" s="18" t="s">
        <v>3</v>
      </c>
      <c r="D7" s="19"/>
      <c r="E7" s="87" t="s">
        <v>3</v>
      </c>
      <c r="F7" s="18" t="s">
        <v>6</v>
      </c>
      <c r="G7" s="93" t="s">
        <v>24</v>
      </c>
      <c r="H7" s="95" t="s">
        <v>110</v>
      </c>
      <c r="I7" s="99" t="s">
        <v>8</v>
      </c>
      <c r="J7" s="87" t="s">
        <v>9</v>
      </c>
      <c r="K7" s="18" t="s">
        <v>10</v>
      </c>
      <c r="L7" s="95" t="s">
        <v>2</v>
      </c>
      <c r="M7" s="100" t="s">
        <v>4</v>
      </c>
      <c r="N7" s="96" t="s">
        <v>4</v>
      </c>
      <c r="O7" s="108" t="s">
        <v>20</v>
      </c>
      <c r="P7" s="130" t="s">
        <v>22</v>
      </c>
      <c r="Q7" s="94" t="s">
        <v>12</v>
      </c>
      <c r="R7" s="161" t="s">
        <v>18</v>
      </c>
      <c r="S7" s="166" t="s">
        <v>4</v>
      </c>
      <c r="T7" s="163" t="s">
        <v>23</v>
      </c>
      <c r="U7" s="110" t="s">
        <v>42</v>
      </c>
    </row>
    <row r="8" spans="1:21" ht="15.75" x14ac:dyDescent="0.25">
      <c r="B8" s="91"/>
      <c r="C8" s="87"/>
      <c r="D8" s="87"/>
      <c r="E8" s="87"/>
      <c r="F8" s="18"/>
      <c r="G8" s="93" t="s">
        <v>25</v>
      </c>
      <c r="H8" s="91" t="s">
        <v>111</v>
      </c>
      <c r="I8" s="98"/>
      <c r="J8" s="87"/>
      <c r="K8" s="105"/>
      <c r="L8" s="91"/>
      <c r="M8" s="99" t="s">
        <v>17</v>
      </c>
      <c r="N8" s="97" t="s">
        <v>16</v>
      </c>
      <c r="O8" s="106"/>
      <c r="P8" s="131" t="s">
        <v>20</v>
      </c>
      <c r="Q8" s="102"/>
      <c r="R8" s="162" t="s">
        <v>15</v>
      </c>
      <c r="S8" s="165" t="s">
        <v>9</v>
      </c>
      <c r="T8" s="164" t="s">
        <v>15</v>
      </c>
      <c r="U8" s="104"/>
    </row>
    <row r="9" spans="1:21" x14ac:dyDescent="0.2">
      <c r="B9" s="22"/>
      <c r="C9" s="20" t="s">
        <v>30</v>
      </c>
      <c r="D9" s="20"/>
      <c r="E9" s="20"/>
      <c r="F9" s="21"/>
      <c r="G9" s="18" t="s">
        <v>26</v>
      </c>
      <c r="H9" s="158"/>
      <c r="I9" s="159"/>
      <c r="J9" s="20"/>
      <c r="K9" s="111"/>
      <c r="L9" s="22"/>
      <c r="M9" s="87"/>
      <c r="N9" s="97"/>
      <c r="O9" s="106"/>
      <c r="P9" s="101"/>
      <c r="Q9" s="167"/>
      <c r="R9" s="168"/>
      <c r="S9" s="169"/>
      <c r="T9" s="170"/>
      <c r="U9" s="23"/>
    </row>
    <row r="10" spans="1:21" ht="15.75" x14ac:dyDescent="0.25">
      <c r="A10" s="17" t="s">
        <v>70</v>
      </c>
      <c r="B10" s="51"/>
      <c r="C10" s="62"/>
      <c r="D10" s="25"/>
      <c r="E10" s="65"/>
      <c r="F10" s="61"/>
      <c r="G10" s="83"/>
      <c r="H10" s="175"/>
      <c r="I10" s="176"/>
      <c r="J10" s="82"/>
      <c r="K10" s="113"/>
      <c r="L10" s="58"/>
      <c r="M10" s="59"/>
      <c r="N10" s="60"/>
      <c r="O10" s="84"/>
      <c r="P10" s="60"/>
      <c r="Q10" s="151"/>
      <c r="R10" s="65"/>
      <c r="S10" s="65"/>
      <c r="T10" s="65"/>
      <c r="U10" s="85"/>
    </row>
    <row r="11" spans="1:21" ht="15.75" x14ac:dyDescent="0.25">
      <c r="A11" s="52" t="s">
        <v>71</v>
      </c>
      <c r="B11" s="51">
        <v>1705</v>
      </c>
      <c r="C11" s="62">
        <v>251</v>
      </c>
      <c r="D11" s="25" t="s">
        <v>41</v>
      </c>
      <c r="E11" s="212">
        <v>40</v>
      </c>
      <c r="F11" s="61">
        <f>E11/C11</f>
        <v>0.15936254980079681</v>
      </c>
      <c r="G11" s="83">
        <f>C11/E11</f>
        <v>6.2750000000000004</v>
      </c>
      <c r="H11" s="216"/>
      <c r="I11" s="217"/>
      <c r="J11" s="82">
        <f>H11*F11</f>
        <v>0</v>
      </c>
      <c r="K11" s="113" t="e">
        <f>J11/I11</f>
        <v>#DIV/0!</v>
      </c>
      <c r="L11" s="58">
        <v>0</v>
      </c>
      <c r="M11" s="59">
        <v>0</v>
      </c>
      <c r="N11" s="60">
        <v>0</v>
      </c>
      <c r="O11" s="84">
        <f>C11-Q11</f>
        <v>251</v>
      </c>
      <c r="P11" s="60">
        <f>E11-S11</f>
        <v>40</v>
      </c>
      <c r="Q11" s="151">
        <f>H11+L11</f>
        <v>0</v>
      </c>
      <c r="R11" s="65">
        <f>M11+I11</f>
        <v>0</v>
      </c>
      <c r="S11" s="65">
        <f>Q11*F11</f>
        <v>0</v>
      </c>
      <c r="T11" s="65">
        <f>+IF(S11&gt;E11,E11,S11)</f>
        <v>0</v>
      </c>
      <c r="U11" s="85" t="e">
        <f>T11/R11</f>
        <v>#DIV/0!</v>
      </c>
    </row>
    <row r="12" spans="1:21" ht="15.75" x14ac:dyDescent="0.25">
      <c r="A12" s="52" t="s">
        <v>108</v>
      </c>
      <c r="B12" s="51">
        <v>1706</v>
      </c>
      <c r="C12" s="62">
        <v>100</v>
      </c>
      <c r="D12" s="25" t="s">
        <v>41</v>
      </c>
      <c r="E12" s="212">
        <v>0</v>
      </c>
      <c r="F12" s="61">
        <f>E12/C12</f>
        <v>0</v>
      </c>
      <c r="G12" s="83" t="e">
        <f>C12/E12</f>
        <v>#DIV/0!</v>
      </c>
      <c r="H12" s="175"/>
      <c r="I12" s="176"/>
      <c r="J12" s="82">
        <f>H12*F12</f>
        <v>0</v>
      </c>
      <c r="K12" s="113" t="e">
        <f>J12/I12</f>
        <v>#DIV/0!</v>
      </c>
      <c r="L12" s="58">
        <v>0</v>
      </c>
      <c r="M12" s="59">
        <v>0</v>
      </c>
      <c r="N12" s="60">
        <v>0</v>
      </c>
      <c r="O12" s="84">
        <f>C12-Q12</f>
        <v>100</v>
      </c>
      <c r="P12" s="60">
        <f>E12-S12</f>
        <v>0</v>
      </c>
      <c r="Q12" s="151">
        <f>H12+L12</f>
        <v>0</v>
      </c>
      <c r="R12" s="65">
        <f>M12+I12</f>
        <v>0</v>
      </c>
      <c r="S12" s="65">
        <f>Q12*F12</f>
        <v>0</v>
      </c>
      <c r="T12" s="65">
        <f>+IF(S12&gt;E12,E12,S12)</f>
        <v>0</v>
      </c>
      <c r="U12" s="85" t="e">
        <f>T12/R12</f>
        <v>#DIV/0!</v>
      </c>
    </row>
    <row r="13" spans="1:21" ht="15.75" x14ac:dyDescent="0.25">
      <c r="A13" s="17" t="s">
        <v>72</v>
      </c>
      <c r="B13" s="51"/>
      <c r="C13" s="25"/>
      <c r="D13" s="25"/>
      <c r="E13" s="44"/>
      <c r="F13" s="28"/>
      <c r="G13" s="26"/>
      <c r="H13" s="157"/>
      <c r="I13" s="66"/>
      <c r="J13" s="78"/>
      <c r="K13" s="112"/>
      <c r="L13" s="67"/>
      <c r="M13" s="59"/>
      <c r="N13" s="74"/>
      <c r="O13" s="77"/>
      <c r="P13" s="75"/>
      <c r="Q13" s="151"/>
      <c r="R13" s="65"/>
      <c r="S13" s="65"/>
      <c r="T13" s="65"/>
      <c r="U13" s="76"/>
    </row>
    <row r="14" spans="1:21" ht="15.75" x14ac:dyDescent="0.25">
      <c r="A14" s="52" t="s">
        <v>71</v>
      </c>
      <c r="B14" s="51">
        <v>1705</v>
      </c>
      <c r="C14" s="62">
        <v>850</v>
      </c>
      <c r="D14" s="25" t="s">
        <v>41</v>
      </c>
      <c r="E14" s="212">
        <v>200</v>
      </c>
      <c r="F14" s="61">
        <f>E14/C14</f>
        <v>0.23529411764705882</v>
      </c>
      <c r="G14" s="83">
        <f>C14/E14</f>
        <v>4.25</v>
      </c>
      <c r="H14" s="216">
        <v>116</v>
      </c>
      <c r="I14" s="217">
        <v>54</v>
      </c>
      <c r="J14" s="82">
        <f>H14*F14</f>
        <v>27.294117647058822</v>
      </c>
      <c r="K14" s="113">
        <f>J14/I14</f>
        <v>0.50544662309368193</v>
      </c>
      <c r="L14" s="58">
        <v>694</v>
      </c>
      <c r="M14" s="59">
        <v>366</v>
      </c>
      <c r="N14" s="60">
        <v>163.29411764705881</v>
      </c>
      <c r="O14" s="84">
        <f>C14-Q14</f>
        <v>40</v>
      </c>
      <c r="P14" s="60">
        <f>E14-S14</f>
        <v>9.4117647058823479</v>
      </c>
      <c r="Q14" s="151">
        <f>H14+L14</f>
        <v>810</v>
      </c>
      <c r="R14" s="65">
        <f>M14+I14</f>
        <v>420</v>
      </c>
      <c r="S14" s="65">
        <f>Q14*F14</f>
        <v>190.58823529411765</v>
      </c>
      <c r="T14" s="65">
        <f>+IF(S14&gt;E14,E14,S14)</f>
        <v>190.58823529411765</v>
      </c>
      <c r="U14" s="85">
        <f>T14/R14</f>
        <v>0.45378151260504201</v>
      </c>
    </row>
    <row r="15" spans="1:21" ht="15.75" x14ac:dyDescent="0.25">
      <c r="A15" s="52" t="s">
        <v>108</v>
      </c>
      <c r="B15" s="51">
        <v>1706</v>
      </c>
      <c r="C15" s="62">
        <v>240</v>
      </c>
      <c r="D15" s="25" t="s">
        <v>41</v>
      </c>
      <c r="E15" s="212">
        <v>0</v>
      </c>
      <c r="F15" s="61">
        <f>E15/C15</f>
        <v>0</v>
      </c>
      <c r="G15" s="83" t="e">
        <f>C15/E15</f>
        <v>#DIV/0!</v>
      </c>
      <c r="H15" s="175"/>
      <c r="I15" s="176"/>
      <c r="J15" s="82">
        <f>H15*F15</f>
        <v>0</v>
      </c>
      <c r="K15" s="113" t="e">
        <f>J15/I15</f>
        <v>#DIV/0!</v>
      </c>
      <c r="L15" s="58">
        <v>0</v>
      </c>
      <c r="M15" s="59">
        <v>0</v>
      </c>
      <c r="N15" s="60">
        <v>0</v>
      </c>
      <c r="O15" s="84">
        <f>C15-Q15</f>
        <v>240</v>
      </c>
      <c r="P15" s="60">
        <f>E15-S15</f>
        <v>0</v>
      </c>
      <c r="Q15" s="151">
        <f>H15+L15</f>
        <v>0</v>
      </c>
      <c r="R15" s="65">
        <f>M15+I15</f>
        <v>0</v>
      </c>
      <c r="S15" s="65">
        <f>Q15*F15</f>
        <v>0</v>
      </c>
      <c r="T15" s="65">
        <f>+IF(S15&gt;E15,E15,S15)</f>
        <v>0</v>
      </c>
      <c r="U15" s="85" t="e">
        <f>T15/R15</f>
        <v>#DIV/0!</v>
      </c>
    </row>
    <row r="16" spans="1:21" ht="15.75" x14ac:dyDescent="0.25">
      <c r="A16" s="17" t="s">
        <v>73</v>
      </c>
      <c r="B16" s="51"/>
      <c r="C16" s="25"/>
      <c r="D16" s="25"/>
      <c r="E16" s="44"/>
      <c r="F16" s="28"/>
      <c r="G16" s="26"/>
      <c r="H16" s="157"/>
      <c r="I16" s="66"/>
      <c r="J16" s="78"/>
      <c r="K16" s="112"/>
      <c r="L16" s="67"/>
      <c r="M16" s="59"/>
      <c r="N16" s="74"/>
      <c r="O16" s="77"/>
      <c r="P16" s="75"/>
      <c r="Q16" s="151"/>
      <c r="R16" s="65"/>
      <c r="S16" s="65"/>
      <c r="T16" s="65"/>
      <c r="U16" s="76"/>
    </row>
    <row r="17" spans="1:21" ht="15.75" x14ac:dyDescent="0.25">
      <c r="A17" s="52" t="s">
        <v>71</v>
      </c>
      <c r="B17" s="51">
        <v>1705</v>
      </c>
      <c r="C17" s="62">
        <v>1415</v>
      </c>
      <c r="D17" s="25" t="s">
        <v>41</v>
      </c>
      <c r="E17" s="212">
        <v>220</v>
      </c>
      <c r="F17" s="61">
        <f>E17/C17</f>
        <v>0.15547703180212014</v>
      </c>
      <c r="G17" s="83">
        <f>C17/E17</f>
        <v>6.4318181818181817</v>
      </c>
      <c r="H17" s="216"/>
      <c r="I17" s="217"/>
      <c r="J17" s="82">
        <f>H17*F17</f>
        <v>0</v>
      </c>
      <c r="K17" s="113" t="e">
        <f>J17/I17</f>
        <v>#DIV/0!</v>
      </c>
      <c r="L17" s="58">
        <v>316</v>
      </c>
      <c r="M17" s="59">
        <v>70</v>
      </c>
      <c r="N17" s="60">
        <v>49.130742049469966</v>
      </c>
      <c r="O17" s="84">
        <f>C17-Q17</f>
        <v>1099</v>
      </c>
      <c r="P17" s="60">
        <f>E17-S17</f>
        <v>170.86925795053003</v>
      </c>
      <c r="Q17" s="151">
        <f>H17+L17</f>
        <v>316</v>
      </c>
      <c r="R17" s="65">
        <f>M17+I17</f>
        <v>70</v>
      </c>
      <c r="S17" s="65">
        <f>Q17*F17</f>
        <v>49.130742049469966</v>
      </c>
      <c r="T17" s="65">
        <f>+IF(S17&gt;E17,E17,S17)</f>
        <v>49.130742049469966</v>
      </c>
      <c r="U17" s="85">
        <f>T17/R17</f>
        <v>0.70186774356385662</v>
      </c>
    </row>
    <row r="18" spans="1:21" ht="15.75" x14ac:dyDescent="0.25">
      <c r="A18" s="52" t="s">
        <v>108</v>
      </c>
      <c r="B18" s="51">
        <v>1706</v>
      </c>
      <c r="C18" s="62">
        <v>210</v>
      </c>
      <c r="D18" s="25" t="s">
        <v>41</v>
      </c>
      <c r="E18" s="212">
        <v>26</v>
      </c>
      <c r="F18" s="61">
        <f>E18/C18</f>
        <v>0.12380952380952381</v>
      </c>
      <c r="G18" s="83">
        <f>C18/E18</f>
        <v>8.0769230769230766</v>
      </c>
      <c r="H18" s="216"/>
      <c r="I18" s="217"/>
      <c r="J18" s="82">
        <f>H18*F18</f>
        <v>0</v>
      </c>
      <c r="K18" s="113" t="e">
        <f>J18/I18</f>
        <v>#DIV/0!</v>
      </c>
      <c r="L18" s="58">
        <v>0</v>
      </c>
      <c r="M18" s="59">
        <v>0</v>
      </c>
      <c r="N18" s="60">
        <v>0</v>
      </c>
      <c r="O18" s="84">
        <f>C18-Q18</f>
        <v>210</v>
      </c>
      <c r="P18" s="60">
        <f>E18-S18</f>
        <v>26</v>
      </c>
      <c r="Q18" s="151">
        <f>H18+L18</f>
        <v>0</v>
      </c>
      <c r="R18" s="65">
        <f>M18+I18</f>
        <v>0</v>
      </c>
      <c r="S18" s="65">
        <f>Q18*F18</f>
        <v>0</v>
      </c>
      <c r="T18" s="65">
        <f>+IF(S18&gt;E18,E18,S18)</f>
        <v>0</v>
      </c>
      <c r="U18" s="85" t="e">
        <f>T18/R18</f>
        <v>#DIV/0!</v>
      </c>
    </row>
    <row r="19" spans="1:21" ht="15.75" x14ac:dyDescent="0.25">
      <c r="A19" s="17" t="s">
        <v>74</v>
      </c>
      <c r="B19" s="51"/>
      <c r="C19" s="25"/>
      <c r="D19" s="25"/>
      <c r="E19" s="44"/>
      <c r="F19" s="28"/>
      <c r="G19" s="26"/>
      <c r="H19" s="157"/>
      <c r="I19" s="66"/>
      <c r="J19" s="78"/>
      <c r="K19" s="112"/>
      <c r="L19" s="67"/>
      <c r="M19" s="59"/>
      <c r="N19" s="74"/>
      <c r="O19" s="77"/>
      <c r="P19" s="75"/>
      <c r="Q19" s="151"/>
      <c r="R19" s="65"/>
      <c r="S19" s="65"/>
      <c r="T19" s="65"/>
      <c r="U19" s="76"/>
    </row>
    <row r="20" spans="1:21" ht="15.75" x14ac:dyDescent="0.25">
      <c r="A20" s="52" t="s">
        <v>71</v>
      </c>
      <c r="B20" s="51">
        <v>1705</v>
      </c>
      <c r="C20" s="62">
        <v>57</v>
      </c>
      <c r="D20" s="25" t="s">
        <v>41</v>
      </c>
      <c r="E20" s="212">
        <v>8</v>
      </c>
      <c r="F20" s="61">
        <f>E20/C20</f>
        <v>0.14035087719298245</v>
      </c>
      <c r="G20" s="83">
        <f>C20/E20</f>
        <v>7.125</v>
      </c>
      <c r="H20" s="216"/>
      <c r="I20" s="217"/>
      <c r="J20" s="82">
        <f>H20*F20</f>
        <v>0</v>
      </c>
      <c r="K20" s="113" t="e">
        <f>J20/I20</f>
        <v>#DIV/0!</v>
      </c>
      <c r="L20" s="58">
        <v>0</v>
      </c>
      <c r="M20" s="59">
        <v>0</v>
      </c>
      <c r="N20" s="60">
        <v>0</v>
      </c>
      <c r="O20" s="84">
        <f>C20-Q20</f>
        <v>57</v>
      </c>
      <c r="P20" s="60">
        <f>E20-S20</f>
        <v>8</v>
      </c>
      <c r="Q20" s="151">
        <f>H20+L20</f>
        <v>0</v>
      </c>
      <c r="R20" s="65">
        <f>M20+I20</f>
        <v>0</v>
      </c>
      <c r="S20" s="65">
        <f>Q20*F20</f>
        <v>0</v>
      </c>
      <c r="T20" s="65">
        <f>+IF(S20&gt;E20,E20,S20)</f>
        <v>0</v>
      </c>
      <c r="U20" s="85" t="e">
        <f>T20/R20</f>
        <v>#DIV/0!</v>
      </c>
    </row>
    <row r="21" spans="1:21" ht="15.75" x14ac:dyDescent="0.25">
      <c r="A21" s="52" t="s">
        <v>108</v>
      </c>
      <c r="B21" s="51">
        <v>1706</v>
      </c>
      <c r="C21" s="62">
        <v>0</v>
      </c>
      <c r="D21" s="25" t="s">
        <v>41</v>
      </c>
      <c r="E21" s="212">
        <v>0</v>
      </c>
      <c r="F21" s="61"/>
      <c r="G21" s="83"/>
      <c r="H21" s="175"/>
      <c r="I21" s="176"/>
      <c r="J21" s="82"/>
      <c r="K21" s="113"/>
      <c r="L21" s="58"/>
      <c r="M21" s="59"/>
      <c r="N21" s="60"/>
      <c r="O21" s="84"/>
      <c r="P21" s="60"/>
      <c r="Q21" s="151"/>
      <c r="R21" s="65"/>
      <c r="S21" s="65"/>
      <c r="T21" s="65"/>
      <c r="U21" s="85"/>
    </row>
    <row r="22" spans="1:21" ht="15.75" x14ac:dyDescent="0.25">
      <c r="A22" s="17" t="s">
        <v>75</v>
      </c>
      <c r="B22" s="51"/>
      <c r="C22" s="25"/>
      <c r="D22" s="25"/>
      <c r="E22" s="44"/>
      <c r="F22" s="28"/>
      <c r="G22" s="26"/>
      <c r="H22" s="157"/>
      <c r="I22" s="66"/>
      <c r="J22" s="78"/>
      <c r="K22" s="112"/>
      <c r="L22" s="67"/>
      <c r="M22" s="59"/>
      <c r="N22" s="74"/>
      <c r="O22" s="77"/>
      <c r="P22" s="75"/>
      <c r="Q22" s="151"/>
      <c r="R22" s="65"/>
      <c r="S22" s="65"/>
      <c r="T22" s="65"/>
      <c r="U22" s="76"/>
    </row>
    <row r="23" spans="1:21" ht="15.75" x14ac:dyDescent="0.25">
      <c r="A23" s="52" t="s">
        <v>71</v>
      </c>
      <c r="B23" s="51">
        <v>1705</v>
      </c>
      <c r="C23" s="62">
        <v>43</v>
      </c>
      <c r="D23" s="25" t="s">
        <v>41</v>
      </c>
      <c r="E23" s="212">
        <v>8</v>
      </c>
      <c r="F23" s="61">
        <f>E23/C23</f>
        <v>0.18604651162790697</v>
      </c>
      <c r="G23" s="83">
        <f>C23/E23</f>
        <v>5.375</v>
      </c>
      <c r="H23" s="216"/>
      <c r="I23" s="217"/>
      <c r="J23" s="82">
        <f>H23*F23</f>
        <v>0</v>
      </c>
      <c r="K23" s="113" t="e">
        <f>J23/I23</f>
        <v>#DIV/0!</v>
      </c>
      <c r="L23" s="58">
        <v>0</v>
      </c>
      <c r="M23" s="59">
        <v>0</v>
      </c>
      <c r="N23" s="60">
        <v>0</v>
      </c>
      <c r="O23" s="84">
        <f>C23-Q23</f>
        <v>43</v>
      </c>
      <c r="P23" s="60">
        <f>E23-S23</f>
        <v>8</v>
      </c>
      <c r="Q23" s="151">
        <f>H23+L23</f>
        <v>0</v>
      </c>
      <c r="R23" s="65">
        <f>M23+I23</f>
        <v>0</v>
      </c>
      <c r="S23" s="65">
        <f>Q23*F23</f>
        <v>0</v>
      </c>
      <c r="T23" s="65">
        <f>+IF(S23&gt;E23,E23,S23)</f>
        <v>0</v>
      </c>
      <c r="U23" s="85" t="e">
        <f>T23/R23</f>
        <v>#DIV/0!</v>
      </c>
    </row>
    <row r="24" spans="1:21" ht="15.75" x14ac:dyDescent="0.25">
      <c r="A24" s="52" t="s">
        <v>108</v>
      </c>
      <c r="B24" s="51">
        <v>1706</v>
      </c>
      <c r="C24" s="62">
        <v>30</v>
      </c>
      <c r="D24" s="25" t="s">
        <v>41</v>
      </c>
      <c r="E24" s="212">
        <v>4</v>
      </c>
      <c r="F24" s="61">
        <f>E24/C24</f>
        <v>0.13333333333333333</v>
      </c>
      <c r="G24" s="83">
        <f>C24/E24</f>
        <v>7.5</v>
      </c>
      <c r="H24" s="216"/>
      <c r="I24" s="217"/>
      <c r="J24" s="82">
        <f>H24*F24</f>
        <v>0</v>
      </c>
      <c r="K24" s="113" t="e">
        <f>J24/I24</f>
        <v>#DIV/0!</v>
      </c>
      <c r="L24" s="58">
        <v>0</v>
      </c>
      <c r="M24" s="59">
        <v>0</v>
      </c>
      <c r="N24" s="60">
        <v>0</v>
      </c>
      <c r="O24" s="84">
        <f>C24-Q24</f>
        <v>30</v>
      </c>
      <c r="P24" s="60">
        <f>E24-S24</f>
        <v>4</v>
      </c>
      <c r="Q24" s="151">
        <f>H24+L24</f>
        <v>0</v>
      </c>
      <c r="R24" s="65">
        <f>M24+I24</f>
        <v>0</v>
      </c>
      <c r="S24" s="65">
        <f>Q24*F24</f>
        <v>0</v>
      </c>
      <c r="T24" s="65">
        <f>+IF(S24&gt;E24,E24,S24)</f>
        <v>0</v>
      </c>
      <c r="U24" s="85" t="e">
        <f>T24/R24</f>
        <v>#DIV/0!</v>
      </c>
    </row>
    <row r="25" spans="1:21" ht="15.75" x14ac:dyDescent="0.25">
      <c r="A25" s="17" t="s">
        <v>76</v>
      </c>
      <c r="B25" s="51"/>
      <c r="C25" s="25"/>
      <c r="D25" s="25"/>
      <c r="E25" s="44"/>
      <c r="F25" s="28"/>
      <c r="G25" s="26"/>
      <c r="H25" s="157"/>
      <c r="I25" s="66"/>
      <c r="J25" s="78"/>
      <c r="K25" s="112"/>
      <c r="L25" s="67"/>
      <c r="M25" s="59"/>
      <c r="N25" s="74"/>
      <c r="O25" s="77"/>
      <c r="P25" s="75"/>
      <c r="Q25" s="151"/>
      <c r="R25" s="65"/>
      <c r="S25" s="65"/>
      <c r="T25" s="65"/>
      <c r="U25" s="76"/>
    </row>
    <row r="26" spans="1:21" ht="15.75" x14ac:dyDescent="0.25">
      <c r="A26" s="52" t="s">
        <v>71</v>
      </c>
      <c r="B26" s="51">
        <v>1705</v>
      </c>
      <c r="C26" s="62">
        <v>516</v>
      </c>
      <c r="D26" s="25" t="s">
        <v>41</v>
      </c>
      <c r="E26" s="212">
        <v>108</v>
      </c>
      <c r="F26" s="61">
        <f>E26/C26</f>
        <v>0.20930232558139536</v>
      </c>
      <c r="G26" s="83">
        <f>C26/E26</f>
        <v>4.7777777777777777</v>
      </c>
      <c r="H26" s="216"/>
      <c r="I26" s="217"/>
      <c r="J26" s="82">
        <f>H26*F26</f>
        <v>0</v>
      </c>
      <c r="K26" s="113" t="e">
        <f>J26/I26</f>
        <v>#DIV/0!</v>
      </c>
      <c r="L26" s="58">
        <v>0</v>
      </c>
      <c r="M26" s="59">
        <v>0</v>
      </c>
      <c r="N26" s="60">
        <v>0</v>
      </c>
      <c r="O26" s="84">
        <f>C26-Q26</f>
        <v>516</v>
      </c>
      <c r="P26" s="60">
        <f>E26-S26</f>
        <v>108</v>
      </c>
      <c r="Q26" s="151">
        <f>H26+L26</f>
        <v>0</v>
      </c>
      <c r="R26" s="65">
        <f>M26+I26</f>
        <v>0</v>
      </c>
      <c r="S26" s="65">
        <f>Q26*F26</f>
        <v>0</v>
      </c>
      <c r="T26" s="65">
        <f>+IF(S26&gt;E26,E26,S26)</f>
        <v>0</v>
      </c>
      <c r="U26" s="85" t="e">
        <f>T26/R26</f>
        <v>#DIV/0!</v>
      </c>
    </row>
    <row r="27" spans="1:21" ht="15.75" x14ac:dyDescent="0.25">
      <c r="A27" s="17" t="s">
        <v>77</v>
      </c>
      <c r="B27" s="51"/>
      <c r="C27" s="25"/>
      <c r="D27" s="25"/>
      <c r="E27" s="44"/>
      <c r="F27" s="28"/>
      <c r="G27" s="26"/>
      <c r="H27" s="157"/>
      <c r="I27" s="66"/>
      <c r="J27" s="78"/>
      <c r="K27" s="112"/>
      <c r="L27" s="67"/>
      <c r="M27" s="59"/>
      <c r="N27" s="74"/>
      <c r="O27" s="77"/>
      <c r="P27" s="75"/>
      <c r="Q27" s="151"/>
      <c r="R27" s="65"/>
      <c r="S27" s="65"/>
      <c r="T27" s="65"/>
      <c r="U27" s="76"/>
    </row>
    <row r="28" spans="1:21" ht="15.75" x14ac:dyDescent="0.25">
      <c r="A28" s="52" t="s">
        <v>71</v>
      </c>
      <c r="B28" s="51">
        <v>1705</v>
      </c>
      <c r="C28" s="62">
        <v>546</v>
      </c>
      <c r="D28" s="25" t="s">
        <v>41</v>
      </c>
      <c r="E28" s="212">
        <v>96</v>
      </c>
      <c r="F28" s="61">
        <f>E28/C28</f>
        <v>0.17582417582417584</v>
      </c>
      <c r="G28" s="83">
        <f>C28/E28</f>
        <v>5.6875</v>
      </c>
      <c r="H28" s="216"/>
      <c r="I28" s="217"/>
      <c r="J28" s="82">
        <f>H28*F28</f>
        <v>0</v>
      </c>
      <c r="K28" s="113" t="e">
        <f>J28/I28</f>
        <v>#DIV/0!</v>
      </c>
      <c r="L28" s="58">
        <v>0</v>
      </c>
      <c r="M28" s="59">
        <v>0</v>
      </c>
      <c r="N28" s="60">
        <v>0</v>
      </c>
      <c r="O28" s="84">
        <f>C28-Q28</f>
        <v>546</v>
      </c>
      <c r="P28" s="238">
        <f>E28-S28</f>
        <v>96</v>
      </c>
      <c r="Q28" s="151">
        <f>H28+L28</f>
        <v>0</v>
      </c>
      <c r="R28" s="65">
        <f>M28+I28</f>
        <v>0</v>
      </c>
      <c r="S28" s="65">
        <f>Q28*F28</f>
        <v>0</v>
      </c>
      <c r="T28" s="65">
        <f>+IF(S28&gt;E28,E28,S28)</f>
        <v>0</v>
      </c>
      <c r="U28" s="85" t="e">
        <f>T28/R28</f>
        <v>#DIV/0!</v>
      </c>
    </row>
    <row r="29" spans="1:21" ht="15.75" x14ac:dyDescent="0.25">
      <c r="A29" s="52" t="s">
        <v>108</v>
      </c>
      <c r="B29" s="51">
        <v>1706</v>
      </c>
      <c r="C29" s="62">
        <v>54</v>
      </c>
      <c r="D29" s="25" t="s">
        <v>41</v>
      </c>
      <c r="E29" s="212">
        <v>4</v>
      </c>
      <c r="F29" s="61">
        <f>E29/C29</f>
        <v>7.407407407407407E-2</v>
      </c>
      <c r="G29" s="83">
        <f>C29/E29</f>
        <v>13.5</v>
      </c>
      <c r="H29" s="216"/>
      <c r="I29" s="217"/>
      <c r="J29" s="82">
        <f>H29*F29</f>
        <v>0</v>
      </c>
      <c r="K29" s="113" t="e">
        <f>J29/I29</f>
        <v>#DIV/0!</v>
      </c>
      <c r="L29" s="58">
        <v>0</v>
      </c>
      <c r="M29" s="59">
        <v>0</v>
      </c>
      <c r="N29" s="60">
        <v>0</v>
      </c>
      <c r="O29" s="84">
        <f>C29-Q29</f>
        <v>54</v>
      </c>
      <c r="P29" s="60">
        <f>E29-S29</f>
        <v>4</v>
      </c>
      <c r="Q29" s="151">
        <f>H29+L29</f>
        <v>0</v>
      </c>
      <c r="R29" s="65">
        <f>M29+I29</f>
        <v>0</v>
      </c>
      <c r="S29" s="65">
        <f>Q29*F29</f>
        <v>0</v>
      </c>
      <c r="T29" s="65">
        <f>+IF(S29&gt;E29,E29,S29)</f>
        <v>0</v>
      </c>
      <c r="U29" s="85" t="e">
        <f>T29/R29</f>
        <v>#DIV/0!</v>
      </c>
    </row>
    <row r="30" spans="1:21" ht="15.75" x14ac:dyDescent="0.25">
      <c r="A30" s="17" t="s">
        <v>78</v>
      </c>
      <c r="B30" s="51"/>
      <c r="C30" s="25"/>
      <c r="D30" s="25"/>
      <c r="E30" s="44"/>
      <c r="F30" s="28"/>
      <c r="G30" s="26"/>
      <c r="H30" s="157"/>
      <c r="I30" s="66"/>
      <c r="J30" s="78"/>
      <c r="K30" s="112"/>
      <c r="L30" s="67"/>
      <c r="M30" s="59"/>
      <c r="N30" s="74"/>
      <c r="O30" s="77"/>
      <c r="P30" s="75"/>
      <c r="Q30" s="151"/>
      <c r="R30" s="65"/>
      <c r="S30" s="65"/>
      <c r="T30" s="65"/>
      <c r="U30" s="76"/>
    </row>
    <row r="31" spans="1:21" ht="15.75" x14ac:dyDescent="0.25">
      <c r="A31" s="52" t="s">
        <v>71</v>
      </c>
      <c r="B31" s="51">
        <v>1705</v>
      </c>
      <c r="C31" s="62">
        <v>329</v>
      </c>
      <c r="D31" s="25" t="s">
        <v>41</v>
      </c>
      <c r="E31" s="212">
        <v>44</v>
      </c>
      <c r="F31" s="61">
        <f>E31/C31</f>
        <v>0.1337386018237082</v>
      </c>
      <c r="G31" s="83">
        <f>C31/E31</f>
        <v>7.4772727272727275</v>
      </c>
      <c r="H31" s="216"/>
      <c r="I31" s="217"/>
      <c r="J31" s="82">
        <f>H31*F31</f>
        <v>0</v>
      </c>
      <c r="K31" s="113" t="e">
        <f>J31/I31</f>
        <v>#DIV/0!</v>
      </c>
      <c r="L31" s="58">
        <v>0</v>
      </c>
      <c r="M31" s="59">
        <v>0</v>
      </c>
      <c r="N31" s="60">
        <v>0</v>
      </c>
      <c r="O31" s="84">
        <f>C31-Q31</f>
        <v>329</v>
      </c>
      <c r="P31" s="60">
        <f>E31-S31</f>
        <v>44</v>
      </c>
      <c r="Q31" s="151">
        <f>H31+L31</f>
        <v>0</v>
      </c>
      <c r="R31" s="65">
        <f>M31+I31</f>
        <v>0</v>
      </c>
      <c r="S31" s="65">
        <f>Q31*F31</f>
        <v>0</v>
      </c>
      <c r="T31" s="65">
        <f>+IF(S31&gt;E31,E31,S31)</f>
        <v>0</v>
      </c>
      <c r="U31" s="85" t="e">
        <f>T31/R31</f>
        <v>#DIV/0!</v>
      </c>
    </row>
    <row r="32" spans="1:21" ht="15.75" x14ac:dyDescent="0.25">
      <c r="A32" s="52" t="s">
        <v>108</v>
      </c>
      <c r="B32" s="51">
        <v>1706</v>
      </c>
      <c r="C32" s="62">
        <v>80</v>
      </c>
      <c r="D32" s="25" t="s">
        <v>41</v>
      </c>
      <c r="E32" s="212">
        <v>8</v>
      </c>
      <c r="F32" s="61">
        <f>E32/C32</f>
        <v>0.1</v>
      </c>
      <c r="G32" s="83">
        <f>C32/E32</f>
        <v>10</v>
      </c>
      <c r="H32" s="216"/>
      <c r="I32" s="217"/>
      <c r="J32" s="82">
        <f>H32*F32</f>
        <v>0</v>
      </c>
      <c r="K32" s="113" t="e">
        <f>J32/I32</f>
        <v>#DIV/0!</v>
      </c>
      <c r="L32" s="58">
        <v>0</v>
      </c>
      <c r="M32" s="59">
        <v>0</v>
      </c>
      <c r="N32" s="60">
        <v>0</v>
      </c>
      <c r="O32" s="84">
        <f>C32-Q32</f>
        <v>80</v>
      </c>
      <c r="P32" s="60">
        <f>E32-S32</f>
        <v>8</v>
      </c>
      <c r="Q32" s="151">
        <f>H32+L32</f>
        <v>0</v>
      </c>
      <c r="R32" s="65">
        <f>M32+I32</f>
        <v>0</v>
      </c>
      <c r="S32" s="65">
        <f>Q32*F32</f>
        <v>0</v>
      </c>
      <c r="T32" s="65">
        <f>+IF(S32&gt;E32,E32,S32)</f>
        <v>0</v>
      </c>
      <c r="U32" s="85" t="e">
        <f>T32/R32</f>
        <v>#DIV/0!</v>
      </c>
    </row>
    <row r="33" spans="1:21" ht="15.75" x14ac:dyDescent="0.25">
      <c r="A33" s="17" t="s">
        <v>79</v>
      </c>
      <c r="B33" s="51"/>
      <c r="C33" s="25"/>
      <c r="D33" s="25"/>
      <c r="E33" s="44"/>
      <c r="F33" s="28"/>
      <c r="G33" s="26"/>
      <c r="H33" s="157"/>
      <c r="I33" s="66"/>
      <c r="J33" s="78"/>
      <c r="K33" s="112"/>
      <c r="L33" s="67"/>
      <c r="M33" s="59"/>
      <c r="N33" s="74"/>
      <c r="O33" s="77"/>
      <c r="P33" s="75"/>
      <c r="Q33" s="151"/>
      <c r="R33" s="65"/>
      <c r="S33" s="65"/>
      <c r="T33" s="65"/>
      <c r="U33" s="76"/>
    </row>
    <row r="34" spans="1:21" ht="15.75" x14ac:dyDescent="0.25">
      <c r="A34" s="52" t="s">
        <v>71</v>
      </c>
      <c r="B34" s="51">
        <v>1705</v>
      </c>
      <c r="C34" s="62">
        <v>235</v>
      </c>
      <c r="D34" s="25" t="s">
        <v>41</v>
      </c>
      <c r="E34" s="212">
        <v>34</v>
      </c>
      <c r="F34" s="61">
        <f>E34/C34</f>
        <v>0.14468085106382977</v>
      </c>
      <c r="G34" s="83">
        <f>C34/E34</f>
        <v>6.9117647058823533</v>
      </c>
      <c r="H34" s="216"/>
      <c r="I34" s="217"/>
      <c r="J34" s="82">
        <f>H34*F34</f>
        <v>0</v>
      </c>
      <c r="K34" s="113" t="e">
        <f>J34/I34</f>
        <v>#DIV/0!</v>
      </c>
      <c r="L34" s="58">
        <v>0</v>
      </c>
      <c r="M34" s="59">
        <v>0</v>
      </c>
      <c r="N34" s="60">
        <v>0</v>
      </c>
      <c r="O34" s="84">
        <f>C34-Q34</f>
        <v>235</v>
      </c>
      <c r="P34" s="60">
        <f>E34-S34</f>
        <v>34</v>
      </c>
      <c r="Q34" s="151">
        <f>H34+L34</f>
        <v>0</v>
      </c>
      <c r="R34" s="65">
        <f>M34+I34</f>
        <v>0</v>
      </c>
      <c r="S34" s="65">
        <f>Q34*F34</f>
        <v>0</v>
      </c>
      <c r="T34" s="65">
        <f>+IF(S34&gt;E34,E34,S34)</f>
        <v>0</v>
      </c>
      <c r="U34" s="85" t="e">
        <f>T34/R34</f>
        <v>#DIV/0!</v>
      </c>
    </row>
    <row r="35" spans="1:21" ht="15.75" x14ac:dyDescent="0.25">
      <c r="A35" s="52" t="s">
        <v>108</v>
      </c>
      <c r="B35" s="51">
        <v>1706</v>
      </c>
      <c r="C35" s="62">
        <v>80</v>
      </c>
      <c r="D35" s="25" t="s">
        <v>41</v>
      </c>
      <c r="E35" s="212">
        <v>8</v>
      </c>
      <c r="F35" s="61">
        <f>E35/C35</f>
        <v>0.1</v>
      </c>
      <c r="G35" s="83">
        <f>C35/E35</f>
        <v>10</v>
      </c>
      <c r="H35" s="216"/>
      <c r="I35" s="217"/>
      <c r="J35" s="82">
        <f>H35*F35</f>
        <v>0</v>
      </c>
      <c r="K35" s="113" t="e">
        <f>J35/I35</f>
        <v>#DIV/0!</v>
      </c>
      <c r="L35" s="58">
        <v>0</v>
      </c>
      <c r="M35" s="59">
        <v>0</v>
      </c>
      <c r="N35" s="60">
        <v>0</v>
      </c>
      <c r="O35" s="84">
        <f>C35-Q35</f>
        <v>80</v>
      </c>
      <c r="P35" s="60">
        <f>E35-S35</f>
        <v>8</v>
      </c>
      <c r="Q35" s="151">
        <f>H35+L35</f>
        <v>0</v>
      </c>
      <c r="R35" s="65">
        <f>M35+I35</f>
        <v>0</v>
      </c>
      <c r="S35" s="65">
        <f>Q35*F35</f>
        <v>0</v>
      </c>
      <c r="T35" s="65">
        <f>+IF(S35&gt;E35,E35,S35)</f>
        <v>0</v>
      </c>
      <c r="U35" s="85" t="e">
        <f>T35/R35</f>
        <v>#DIV/0!</v>
      </c>
    </row>
    <row r="36" spans="1:21" ht="15.75" x14ac:dyDescent="0.25">
      <c r="A36" s="17" t="s">
        <v>80</v>
      </c>
      <c r="B36" s="51"/>
      <c r="C36" s="25"/>
      <c r="D36" s="25"/>
      <c r="E36" s="44"/>
      <c r="F36" s="28"/>
      <c r="G36" s="26"/>
      <c r="H36" s="157"/>
      <c r="I36" s="66"/>
      <c r="J36" s="78"/>
      <c r="K36" s="112"/>
      <c r="L36" s="67"/>
      <c r="M36" s="59"/>
      <c r="N36" s="74"/>
      <c r="O36" s="77"/>
      <c r="P36" s="75"/>
      <c r="Q36" s="151"/>
      <c r="R36" s="65"/>
      <c r="S36" s="65"/>
      <c r="T36" s="65"/>
      <c r="U36" s="76"/>
    </row>
    <row r="37" spans="1:21" ht="15.75" x14ac:dyDescent="0.25">
      <c r="A37" s="52" t="s">
        <v>71</v>
      </c>
      <c r="B37" s="51">
        <v>1705</v>
      </c>
      <c r="C37" s="62">
        <v>358</v>
      </c>
      <c r="D37" s="25" t="s">
        <v>41</v>
      </c>
      <c r="E37" s="212">
        <v>52</v>
      </c>
      <c r="F37" s="61">
        <f>E37/C37</f>
        <v>0.14525139664804471</v>
      </c>
      <c r="G37" s="83">
        <f>C37/E37</f>
        <v>6.884615384615385</v>
      </c>
      <c r="H37" s="216"/>
      <c r="I37" s="217"/>
      <c r="J37" s="82">
        <f>H37*F37</f>
        <v>0</v>
      </c>
      <c r="K37" s="113" t="e">
        <f>J37/I37</f>
        <v>#DIV/0!</v>
      </c>
      <c r="L37" s="58">
        <v>0</v>
      </c>
      <c r="M37" s="59">
        <v>0</v>
      </c>
      <c r="N37" s="60">
        <v>0</v>
      </c>
      <c r="O37" s="84">
        <f>C37-Q37</f>
        <v>358</v>
      </c>
      <c r="P37" s="60">
        <f>E37-S37</f>
        <v>52</v>
      </c>
      <c r="Q37" s="151">
        <f>H37+L37</f>
        <v>0</v>
      </c>
      <c r="R37" s="65">
        <f>M37+I37</f>
        <v>0</v>
      </c>
      <c r="S37" s="65">
        <f>Q37*F37</f>
        <v>0</v>
      </c>
      <c r="T37" s="65">
        <f>+IF(S37&gt;E37,E37,S37)</f>
        <v>0</v>
      </c>
      <c r="U37" s="85" t="e">
        <f>T37/R37</f>
        <v>#DIV/0!</v>
      </c>
    </row>
    <row r="38" spans="1:21" ht="15.75" x14ac:dyDescent="0.25">
      <c r="A38" s="52"/>
      <c r="B38" s="114"/>
      <c r="C38" s="115"/>
      <c r="D38" s="116"/>
      <c r="E38" s="223"/>
      <c r="F38" s="118"/>
      <c r="G38" s="119"/>
      <c r="H38" s="157"/>
      <c r="I38" s="66"/>
      <c r="J38" s="120"/>
      <c r="K38" s="121"/>
      <c r="L38" s="135"/>
      <c r="M38" s="125"/>
      <c r="N38" s="123"/>
      <c r="O38" s="122"/>
      <c r="P38" s="123"/>
      <c r="Q38" s="152"/>
      <c r="R38" s="117"/>
      <c r="S38" s="117"/>
      <c r="T38" s="117"/>
      <c r="U38" s="124"/>
    </row>
    <row r="39" spans="1:21" ht="16.5" thickBot="1" x14ac:dyDescent="0.3">
      <c r="A39" s="52"/>
      <c r="B39" s="114"/>
      <c r="C39" s="115"/>
      <c r="D39" s="116"/>
      <c r="E39" s="117"/>
      <c r="F39" s="118"/>
      <c r="G39" s="119"/>
      <c r="H39" s="178"/>
      <c r="I39" s="179"/>
      <c r="J39" s="120"/>
      <c r="K39" s="121"/>
      <c r="L39" s="135"/>
      <c r="M39" s="125"/>
      <c r="N39" s="123"/>
      <c r="O39" s="122"/>
      <c r="P39" s="123"/>
      <c r="Q39" s="152"/>
      <c r="R39" s="117"/>
      <c r="S39" s="117"/>
      <c r="T39" s="117"/>
      <c r="U39" s="124"/>
    </row>
    <row r="40" spans="1:21" ht="16.5" thickBot="1" x14ac:dyDescent="0.3">
      <c r="A40" s="17" t="s">
        <v>43</v>
      </c>
      <c r="B40" s="138"/>
      <c r="C40" s="1">
        <f>SUM(C10:C24)</f>
        <v>3196</v>
      </c>
      <c r="D40" s="139"/>
      <c r="E40" s="143">
        <f>SUM(E10:E24)</f>
        <v>506</v>
      </c>
      <c r="F40" s="2">
        <f>E40/C40</f>
        <v>0.15832290362953691</v>
      </c>
      <c r="G40" s="3"/>
      <c r="H40" s="145">
        <f>SUM(H10:H24)</f>
        <v>116</v>
      </c>
      <c r="I40" s="142">
        <f>SUM(I10:I24)</f>
        <v>54</v>
      </c>
      <c r="J40" s="2">
        <f>SUM(J10:J24)</f>
        <v>27.294117647058822</v>
      </c>
      <c r="K40" s="4">
        <f>J40/I40</f>
        <v>0.50544662309368193</v>
      </c>
      <c r="L40" s="5">
        <v>1010</v>
      </c>
      <c r="M40" s="6">
        <v>436</v>
      </c>
      <c r="N40" s="7">
        <v>212.42485969652878</v>
      </c>
      <c r="O40" s="8">
        <f>SUM(O9:O39)</f>
        <v>4268</v>
      </c>
      <c r="P40" s="9">
        <f>SUM(P10:P24)</f>
        <v>266.28102265641235</v>
      </c>
      <c r="Q40" s="153">
        <f>SUM(Q10:Q24)</f>
        <v>1126</v>
      </c>
      <c r="R40" s="10">
        <f>SUM(R10:R24)</f>
        <v>490</v>
      </c>
      <c r="S40" s="2">
        <f>SUM(S10:S23)</f>
        <v>239.71897734358762</v>
      </c>
      <c r="T40" s="143">
        <f>SUM(T10:T24)</f>
        <v>239.71897734358762</v>
      </c>
      <c r="U40" s="11">
        <f>T40/R40</f>
        <v>0.48922240274201556</v>
      </c>
    </row>
    <row r="41" spans="1:21" x14ac:dyDescent="0.2">
      <c r="B41" s="29"/>
      <c r="C41" s="29"/>
      <c r="D41" s="29"/>
      <c r="E41" s="30"/>
      <c r="F41" s="29"/>
      <c r="G41" s="29"/>
      <c r="H41" s="29"/>
      <c r="I41" s="33"/>
      <c r="J41" s="30"/>
      <c r="K41" s="31"/>
      <c r="O41" s="30"/>
      <c r="P41" s="45"/>
      <c r="Q41" s="30"/>
      <c r="R41" s="32"/>
    </row>
    <row r="42" spans="1:21" x14ac:dyDescent="0.2">
      <c r="A42" s="16" t="s">
        <v>40</v>
      </c>
      <c r="B42" s="29"/>
      <c r="C42" s="29"/>
      <c r="D42" s="29"/>
      <c r="E42" s="40" t="s">
        <v>30</v>
      </c>
      <c r="F42" s="29"/>
      <c r="G42" s="29"/>
      <c r="I42" s="181">
        <v>0</v>
      </c>
      <c r="J42" s="30" t="s">
        <v>114</v>
      </c>
      <c r="K42" s="31"/>
      <c r="L42" s="29"/>
      <c r="M42" s="29"/>
      <c r="N42" s="30"/>
      <c r="O42" s="30"/>
      <c r="P42" s="45"/>
      <c r="Q42" s="30"/>
      <c r="R42" s="32"/>
    </row>
    <row r="43" spans="1:21" ht="15.75" x14ac:dyDescent="0.25">
      <c r="A43" s="16" t="s">
        <v>35</v>
      </c>
      <c r="B43" s="29"/>
      <c r="C43" s="29"/>
      <c r="D43" s="29"/>
      <c r="E43" s="41"/>
      <c r="F43" s="29"/>
      <c r="G43" s="29"/>
      <c r="I43" s="81">
        <f>I42-I40</f>
        <v>-54</v>
      </c>
      <c r="J43" s="226"/>
      <c r="K43" s="49"/>
      <c r="L43" s="50"/>
      <c r="M43" s="50"/>
      <c r="N43" s="226"/>
      <c r="O43" s="226"/>
      <c r="P43" s="45"/>
      <c r="Q43" s="30"/>
      <c r="R43" s="32"/>
    </row>
    <row r="44" spans="1:21" x14ac:dyDescent="0.2">
      <c r="B44" s="29"/>
      <c r="C44" s="29"/>
      <c r="D44" s="29"/>
      <c r="E44" s="41"/>
      <c r="F44" s="29"/>
      <c r="G44" s="29"/>
      <c r="H44" s="29"/>
      <c r="I44" s="29"/>
      <c r="J44" s="30"/>
      <c r="K44" s="31"/>
      <c r="N44" s="30"/>
      <c r="O44" s="30"/>
      <c r="P44" s="45"/>
    </row>
    <row r="45" spans="1:21" ht="16.5" thickBot="1" x14ac:dyDescent="0.3">
      <c r="E45" s="42"/>
      <c r="I45" s="17"/>
      <c r="J45" s="17"/>
      <c r="K45" s="17"/>
      <c r="L45" s="17"/>
      <c r="M45" s="17"/>
    </row>
    <row r="46" spans="1:21" ht="16.5" thickBot="1" x14ac:dyDescent="0.3">
      <c r="B46" s="48"/>
      <c r="L46" s="55"/>
      <c r="M46" s="56"/>
      <c r="Q46" s="53"/>
      <c r="R46" s="54"/>
    </row>
    <row r="50" spans="12:20" x14ac:dyDescent="0.2">
      <c r="T50" s="57"/>
    </row>
    <row r="52" spans="12:20" x14ac:dyDescent="0.2">
      <c r="L52" s="29"/>
      <c r="M52" s="29"/>
    </row>
    <row r="53" spans="12:20" x14ac:dyDescent="0.2">
      <c r="Q53" s="30"/>
      <c r="R53" s="32"/>
    </row>
    <row r="65" spans="1:12" x14ac:dyDescent="0.2">
      <c r="I65" s="16">
        <v>788</v>
      </c>
    </row>
    <row r="66" spans="1:12" x14ac:dyDescent="0.2">
      <c r="A66" s="71" t="s">
        <v>36</v>
      </c>
      <c r="B66" s="15"/>
      <c r="C66" s="72">
        <v>1090</v>
      </c>
      <c r="D66" s="15"/>
      <c r="E66" s="72">
        <v>2970</v>
      </c>
      <c r="F66" s="15"/>
      <c r="G66" s="71">
        <v>2.72</v>
      </c>
      <c r="H66" s="15"/>
      <c r="I66" s="72">
        <v>2429</v>
      </c>
      <c r="J66" s="73">
        <f>E66-I66</f>
        <v>541</v>
      </c>
      <c r="K66" s="16">
        <f>J66/G66</f>
        <v>198.89705882352939</v>
      </c>
    </row>
    <row r="67" spans="1:12" x14ac:dyDescent="0.2">
      <c r="A67" s="71" t="s">
        <v>37</v>
      </c>
      <c r="B67" s="15"/>
      <c r="C67" s="72">
        <v>1090</v>
      </c>
      <c r="D67" s="15"/>
      <c r="E67" s="72">
        <v>2970</v>
      </c>
      <c r="F67" s="15"/>
      <c r="G67" s="71">
        <v>2.72</v>
      </c>
      <c r="H67" s="15"/>
      <c r="I67" s="71">
        <v>482</v>
      </c>
      <c r="J67" s="73">
        <f t="shared" ref="J67:J72" si="0">E67-I67</f>
        <v>2488</v>
      </c>
      <c r="K67" s="16">
        <f>J67/G67</f>
        <v>914.7058823529411</v>
      </c>
    </row>
    <row r="68" spans="1:12" x14ac:dyDescent="0.2">
      <c r="A68" s="71" t="s">
        <v>38</v>
      </c>
      <c r="B68" s="15"/>
      <c r="C68" s="72">
        <v>1090</v>
      </c>
      <c r="D68" s="15"/>
      <c r="E68" s="72">
        <v>2970</v>
      </c>
      <c r="F68" s="15"/>
      <c r="G68" s="71">
        <v>2.72</v>
      </c>
      <c r="H68" s="15"/>
      <c r="I68" s="71">
        <v>192</v>
      </c>
      <c r="J68" s="73">
        <f t="shared" si="0"/>
        <v>2778</v>
      </c>
      <c r="K68" s="16">
        <f>J68/G68</f>
        <v>1021.3235294117646</v>
      </c>
    </row>
    <row r="69" spans="1:12" x14ac:dyDescent="0.2">
      <c r="J69" s="73">
        <f t="shared" si="0"/>
        <v>0</v>
      </c>
    </row>
    <row r="70" spans="1:12" x14ac:dyDescent="0.2">
      <c r="H70" s="16">
        <v>27</v>
      </c>
      <c r="I70" s="16">
        <v>5</v>
      </c>
      <c r="J70" s="73">
        <f>H70*I70</f>
        <v>135</v>
      </c>
      <c r="K70" s="16">
        <v>5</v>
      </c>
      <c r="L70" s="16">
        <f>J70*K70</f>
        <v>675</v>
      </c>
    </row>
    <row r="71" spans="1:12" x14ac:dyDescent="0.2">
      <c r="J71" s="73">
        <f t="shared" si="0"/>
        <v>0</v>
      </c>
    </row>
    <row r="72" spans="1:12" x14ac:dyDescent="0.2">
      <c r="J72" s="73">
        <f t="shared" si="0"/>
        <v>0</v>
      </c>
    </row>
  </sheetData>
  <sheetProtection algorithmName="SHA-512" hashValue="qDdz6fj9CkvoxOhGdw7NzDtTmvM5FBYYP/e2psdsBs7aorXA5YW1mu8hTMJKobKY6d85apb7WeTKTkeZTdK30A==" saltValue="2iOoCqhJWvcw5q0iyvwGWw==" spinCount="100000" sheet="1" objects="1" scenarios="1"/>
  <mergeCells count="1">
    <mergeCell ref="N1:P1"/>
  </mergeCells>
  <conditionalFormatting sqref="S22:T24 S35:T35 S39:T39 S10:T18">
    <cfRule type="cellIs" priority="10" stopIfTrue="1" operator="lessThanOrEqual">
      <formula>#REF!</formula>
    </cfRule>
  </conditionalFormatting>
  <conditionalFormatting sqref="S19:T20">
    <cfRule type="cellIs" priority="9" stopIfTrue="1" operator="lessThanOrEqual">
      <formula>#REF!</formula>
    </cfRule>
  </conditionalFormatting>
  <conditionalFormatting sqref="S25:T26">
    <cfRule type="cellIs" priority="8" stopIfTrue="1" operator="lessThanOrEqual">
      <formula>#REF!</formula>
    </cfRule>
  </conditionalFormatting>
  <conditionalFormatting sqref="S27:T28">
    <cfRule type="cellIs" priority="7" stopIfTrue="1" operator="lessThanOrEqual">
      <formula>#REF!</formula>
    </cfRule>
  </conditionalFormatting>
  <conditionalFormatting sqref="S29:T29">
    <cfRule type="cellIs" priority="6" stopIfTrue="1" operator="lessThanOrEqual">
      <formula>#REF!</formula>
    </cfRule>
  </conditionalFormatting>
  <conditionalFormatting sqref="S32:T32">
    <cfRule type="cellIs" priority="4" stopIfTrue="1" operator="lessThanOrEqual">
      <formula>#REF!</formula>
    </cfRule>
  </conditionalFormatting>
  <conditionalFormatting sqref="S30:T31">
    <cfRule type="cellIs" priority="5" stopIfTrue="1" operator="lessThanOrEqual">
      <formula>#REF!</formula>
    </cfRule>
  </conditionalFormatting>
  <conditionalFormatting sqref="S33:T34">
    <cfRule type="cellIs" priority="3" stopIfTrue="1" operator="lessThanOrEqual">
      <formula>#REF!</formula>
    </cfRule>
  </conditionalFormatting>
  <conditionalFormatting sqref="S36:T38">
    <cfRule type="cellIs" priority="2" stopIfTrue="1" operator="lessThanOrEqual">
      <formula>#REF!</formula>
    </cfRule>
  </conditionalFormatting>
  <conditionalFormatting sqref="S21:T21">
    <cfRule type="cellIs" priority="1" stopIfTrue="1" operator="lessThanOrEqual">
      <formula>#REF!</formula>
    </cfRule>
  </conditionalFormatting>
  <pageMargins left="0.25" right="0.25" top="1" bottom="0.25" header="0.3" footer="0.3"/>
  <pageSetup paperSize="5" scale="69" orientation="landscape" r:id="rId1"/>
  <headerFooter alignWithMargins="0">
    <oddFooter>&amp;L&amp;B Confidential&amp;B&amp;C&amp;D&amp;RPage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SUMMARY (8)</vt:lpstr>
      <vt:lpstr>Wilm Eye (8)</vt:lpstr>
      <vt:lpstr>WBHS (8)</vt:lpstr>
      <vt:lpstr>NBHS (8)</vt:lpstr>
      <vt:lpstr>P3 Housing (8)</vt:lpstr>
      <vt:lpstr>BCCH (8)</vt:lpstr>
      <vt:lpstr>ILM (8)</vt:lpstr>
      <vt:lpstr>'BCCH (8)'!Print_Area</vt:lpstr>
      <vt:lpstr>'ILM (8)'!Print_Area</vt:lpstr>
      <vt:lpstr>'NBHS (8)'!Print_Area</vt:lpstr>
      <vt:lpstr>'P3 Housing (8)'!Print_Area</vt:lpstr>
      <vt:lpstr>'SUMMARY (8)'!Print_Area</vt:lpstr>
      <vt:lpstr>'WBHS (8)'!Print_Area</vt:lpstr>
      <vt:lpstr>'Wilm Eye (8)'!Print_Area</vt:lpstr>
    </vt:vector>
  </TitlesOfParts>
  <Company>T A Woods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</dc:creator>
  <cp:lastModifiedBy>Cassie Curtis</cp:lastModifiedBy>
  <cp:lastPrinted>2020-11-18T23:08:42Z</cp:lastPrinted>
  <dcterms:created xsi:type="dcterms:W3CDTF">2004-12-28T21:23:23Z</dcterms:created>
  <dcterms:modified xsi:type="dcterms:W3CDTF">2020-12-18T20:34:03Z</dcterms:modified>
</cp:coreProperties>
</file>